
<file path=[Content_Types].xml><?xml version="1.0" encoding="utf-8"?>
<Types xmlns="http://schemas.openxmlformats.org/package/2006/content-types">
  <Default Extension="bin" ContentType="application/vnd.openxmlformats-officedocument.spreadsheetml.printerSettings"/>
  <Default Extension="png" ContentType="image/png"/>
  <Default Extension="jpeg" ContentType="image/jpeg"/>
  <Default Extension="emf" ContentType="image/x-emf"/>
  <Default Extension="wmf" ContentType="image/x-wmf"/>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drawings/drawing4.xml" ContentType="application/vnd.openxmlformats-officedocument.drawing+xml"/>
  <Override PartName="/xl/comments1.xml" ContentType="application/vnd.openxmlformats-officedocument.spreadsheetml.comments+xml"/>
  <Override PartName="/xl/drawings/drawing5.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package/2006/relationships/metadata/core-properties" Target="docProps/core.xml"/><Relationship Id="rId2" Type="http://schemas.openxmlformats.org/package/2006/relationships/metadata/thumbnail" Target="docProps/thumbnail.wmf"/><Relationship Id="rId1" Type="http://schemas.openxmlformats.org/officeDocument/2006/relationships/officeDocument" Target="xl/workbook.xml"/><Relationship Id="rId4"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4" rupBuild="9302"/>
  <workbookPr codeName="ThisWorkbook" defaultThemeVersion="124226"/>
  <bookViews>
    <workbookView xWindow="12000" yWindow="1125" windowWidth="3360" windowHeight="6420" tabRatio="814" activeTab="12"/>
  </bookViews>
  <sheets>
    <sheet name="a1" sheetId="1" r:id="rId1"/>
    <sheet name="a2" sheetId="2" r:id="rId2"/>
    <sheet name="a3" sheetId="3" r:id="rId3"/>
    <sheet name="a4" sheetId="4" r:id="rId4"/>
    <sheet name="b1" sheetId="29" r:id="rId5"/>
    <sheet name="b2" sheetId="37" r:id="rId6"/>
    <sheet name="c" sheetId="38" r:id="rId7"/>
    <sheet name="d" sheetId="41" r:id="rId8"/>
    <sheet name="e" sheetId="32" r:id="rId9"/>
    <sheet name="f" sheetId="39" r:id="rId10"/>
    <sheet name="f2" sheetId="25" state="hidden" r:id="rId11"/>
    <sheet name="g" sheetId="11" r:id="rId12"/>
    <sheet name="h" sheetId="34" r:id="rId13"/>
    <sheet name="i" sheetId="33" r:id="rId14"/>
    <sheet name="j" sheetId="14" r:id="rId15"/>
    <sheet name="k" sheetId="26" r:id="rId16"/>
    <sheet name="l" sheetId="18" r:id="rId17"/>
    <sheet name="m" sheetId="27" r:id="rId18"/>
    <sheet name="n" sheetId="20" r:id="rId19"/>
    <sheet name="o" sheetId="21" r:id="rId20"/>
    <sheet name="s" sheetId="23" r:id="rId21"/>
    <sheet name="CALIFICACION" sheetId="24" r:id="rId22"/>
    <sheet name="EVALUACION" sheetId="28" r:id="rId23"/>
    <sheet name="Hoja1" sheetId="42" r:id="rId24"/>
  </sheets>
  <externalReferences>
    <externalReference r:id="rId25"/>
    <externalReference r:id="rId26"/>
  </externalReferences>
  <definedNames>
    <definedName name="_xlnm._FilterDatabase" localSheetId="3" hidden="1">'a4'!$A$3:$M$82</definedName>
    <definedName name="_xlnm._FilterDatabase" localSheetId="4" hidden="1">'b1'!$A$3:$AR$366</definedName>
    <definedName name="_xlnm._FilterDatabase" localSheetId="5" hidden="1">'b2'!$A$86:$D$358</definedName>
    <definedName name="_xlnm.Print_Area" localSheetId="0">'a1'!$A$1:$F$25</definedName>
    <definedName name="_xlnm.Print_Area" localSheetId="1">'a2'!$A$1:$D$65</definedName>
    <definedName name="_xlnm.Print_Area" localSheetId="2">'a3'!$A$1:$D$19</definedName>
    <definedName name="_xlnm.Print_Area" localSheetId="3">'a4'!$A$1:$E$82</definedName>
    <definedName name="_xlnm.Print_Area" localSheetId="4">'b1'!$A$1:$I$366</definedName>
    <definedName name="_xlnm.Print_Area" localSheetId="5">'b2'!$A$1:$D$370</definedName>
    <definedName name="_xlnm.Print_Area" localSheetId="6">'c'!$A$1:$M$367</definedName>
    <definedName name="_xlnm.Print_Area" localSheetId="7">d!$A$1:$S$42</definedName>
    <definedName name="_xlnm.Print_Area" localSheetId="8">e!$A$1:$D$10</definedName>
    <definedName name="_xlnm.Print_Area" localSheetId="22">EVALUACION!$A$1:$F$106</definedName>
    <definedName name="_xlnm.Print_Area" localSheetId="9">f!$A$1:$D$25</definedName>
    <definedName name="_xlnm.Print_Area" localSheetId="10">'f2'!$A$2:$E$34</definedName>
    <definedName name="_xlnm.Print_Area" localSheetId="11">g!$A$1:$F$21</definedName>
    <definedName name="_xlnm.Print_Area" localSheetId="12">h!$A$1:$I$12</definedName>
    <definedName name="_xlnm.Print_Area" localSheetId="13">i!$A$1:$P$19</definedName>
    <definedName name="_xlnm.Print_Area" localSheetId="14">j!$A$1:$K$14</definedName>
    <definedName name="_xlnm.Print_Area" localSheetId="15">k!$A$1:$I$40</definedName>
    <definedName name="_xlnm.Print_Area" localSheetId="16">l!$A$1:$L$20</definedName>
    <definedName name="_xlnm.Print_Area" localSheetId="17">m!$A$1:$C$14</definedName>
    <definedName name="_xlnm.Print_Area" localSheetId="18">n!$A$1:$H$21</definedName>
    <definedName name="_xlnm.Print_Area" localSheetId="19">o!$A$1:$H$13</definedName>
    <definedName name="_xlnm.Print_Area" localSheetId="20">s!$A$1:$G$61</definedName>
    <definedName name="_xlnm.Print_Titles" localSheetId="3">'a4'!$3:$3</definedName>
    <definedName name="_xlnm.Print_Titles" localSheetId="4">'b1'!$3:$3</definedName>
    <definedName name="_xlnm.Print_Titles" localSheetId="5">'b2'!$3:$3</definedName>
    <definedName name="_xlnm.Print_Titles" localSheetId="6">'c'!$3:$4</definedName>
    <definedName name="_xlnm.Print_Titles" localSheetId="7">d!$3:$3</definedName>
    <definedName name="_xlnm.Print_Titles" localSheetId="9">f!$3:$3</definedName>
    <definedName name="_xlnm.Print_Titles" localSheetId="15">k!$6:$6</definedName>
    <definedName name="_xlnm.Print_Titles" localSheetId="20">s!$6:$6</definedName>
  </definedNames>
  <calcPr calcId="144525"/>
</workbook>
</file>

<file path=xl/calcChain.xml><?xml version="1.0" encoding="utf-8"?>
<calcChain xmlns="http://schemas.openxmlformats.org/spreadsheetml/2006/main">
  <c r="G31" i="28" l="1"/>
  <c r="U5" i="41" l="1"/>
  <c r="L361" i="38" l="1"/>
  <c r="K361" i="38"/>
  <c r="G361" i="38"/>
  <c r="J360" i="38"/>
  <c r="M360" i="38" s="1"/>
  <c r="I360" i="38"/>
  <c r="H360" i="38"/>
  <c r="J359" i="38"/>
  <c r="M359" i="38" s="1"/>
  <c r="I359" i="38"/>
  <c r="H359" i="38"/>
  <c r="J358" i="38"/>
  <c r="M358" i="38" s="1"/>
  <c r="I358" i="38"/>
  <c r="H358" i="38"/>
  <c r="J357" i="38"/>
  <c r="M357" i="38" s="1"/>
  <c r="I357" i="38"/>
  <c r="H357" i="38"/>
  <c r="J356" i="38"/>
  <c r="M356" i="38" s="1"/>
  <c r="I356" i="38"/>
  <c r="H356" i="38"/>
  <c r="J355" i="38"/>
  <c r="M355" i="38" s="1"/>
  <c r="I355" i="38"/>
  <c r="H355" i="38"/>
  <c r="J354" i="38"/>
  <c r="M354" i="38" s="1"/>
  <c r="I354" i="38"/>
  <c r="H354" i="38"/>
  <c r="J353" i="38"/>
  <c r="M353" i="38" s="1"/>
  <c r="I353" i="38"/>
  <c r="H353" i="38"/>
  <c r="J352" i="38"/>
  <c r="M352" i="38" s="1"/>
  <c r="I352" i="38"/>
  <c r="H352" i="38"/>
  <c r="J351" i="38"/>
  <c r="M351" i="38" s="1"/>
  <c r="I351" i="38"/>
  <c r="H351" i="38"/>
  <c r="J350" i="38"/>
  <c r="M350" i="38" s="1"/>
  <c r="I350" i="38"/>
  <c r="H350" i="38"/>
  <c r="J349" i="38"/>
  <c r="M349" i="38" s="1"/>
  <c r="I349" i="38"/>
  <c r="H349" i="38"/>
  <c r="J348" i="38"/>
  <c r="M348" i="38" s="1"/>
  <c r="I348" i="38"/>
  <c r="H348" i="38"/>
  <c r="J347" i="38"/>
  <c r="M347" i="38" s="1"/>
  <c r="I347" i="38"/>
  <c r="H347" i="38"/>
  <c r="J346" i="38"/>
  <c r="M346" i="38" s="1"/>
  <c r="I346" i="38"/>
  <c r="H346" i="38"/>
  <c r="J345" i="38"/>
  <c r="M345" i="38" s="1"/>
  <c r="I345" i="38"/>
  <c r="H345" i="38"/>
  <c r="J344" i="38"/>
  <c r="M344" i="38" s="1"/>
  <c r="I344" i="38"/>
  <c r="H344" i="38"/>
  <c r="J343" i="38"/>
  <c r="M343" i="38" s="1"/>
  <c r="I343" i="38"/>
  <c r="H343" i="38"/>
  <c r="J342" i="38"/>
  <c r="M342" i="38" s="1"/>
  <c r="I342" i="38"/>
  <c r="H342" i="38"/>
  <c r="J341" i="38"/>
  <c r="M341" i="38" s="1"/>
  <c r="I341" i="38"/>
  <c r="H341" i="38"/>
  <c r="J340" i="38"/>
  <c r="M340" i="38" s="1"/>
  <c r="I340" i="38"/>
  <c r="H340" i="38"/>
  <c r="J339" i="38"/>
  <c r="M339" i="38" s="1"/>
  <c r="I339" i="38"/>
  <c r="H339" i="38"/>
  <c r="J338" i="38"/>
  <c r="M338" i="38" s="1"/>
  <c r="I338" i="38"/>
  <c r="H338" i="38"/>
  <c r="J337" i="38"/>
  <c r="M337" i="38" s="1"/>
  <c r="I337" i="38"/>
  <c r="H337" i="38"/>
  <c r="J336" i="38"/>
  <c r="M336" i="38" s="1"/>
  <c r="I336" i="38"/>
  <c r="H336" i="38"/>
  <c r="J335" i="38"/>
  <c r="M335" i="38" s="1"/>
  <c r="I335" i="38"/>
  <c r="H335" i="38"/>
  <c r="J334" i="38"/>
  <c r="M334" i="38" s="1"/>
  <c r="I334" i="38"/>
  <c r="H334" i="38"/>
  <c r="J333" i="38"/>
  <c r="M333" i="38" s="1"/>
  <c r="I333" i="38"/>
  <c r="H333" i="38"/>
  <c r="J332" i="38"/>
  <c r="M332" i="38" s="1"/>
  <c r="I332" i="38"/>
  <c r="H332" i="38"/>
  <c r="J331" i="38"/>
  <c r="M331" i="38" s="1"/>
  <c r="I331" i="38"/>
  <c r="H331" i="38"/>
  <c r="J330" i="38"/>
  <c r="M330" i="38" s="1"/>
  <c r="I330" i="38"/>
  <c r="H330" i="38"/>
  <c r="J329" i="38"/>
  <c r="M329" i="38" s="1"/>
  <c r="I329" i="38"/>
  <c r="H329" i="38"/>
  <c r="J328" i="38"/>
  <c r="M328" i="38" s="1"/>
  <c r="I328" i="38"/>
  <c r="H328" i="38"/>
  <c r="J327" i="38"/>
  <c r="M327" i="38" s="1"/>
  <c r="I327" i="38"/>
  <c r="H327" i="38"/>
  <c r="J326" i="38"/>
  <c r="M326" i="38" s="1"/>
  <c r="I326" i="38"/>
  <c r="H326" i="38"/>
  <c r="J325" i="38"/>
  <c r="M325" i="38" s="1"/>
  <c r="I325" i="38"/>
  <c r="H325" i="38"/>
  <c r="J324" i="38"/>
  <c r="M324" i="38" s="1"/>
  <c r="I324" i="38"/>
  <c r="H324" i="38"/>
  <c r="J323" i="38"/>
  <c r="M323" i="38" s="1"/>
  <c r="I323" i="38"/>
  <c r="H323" i="38"/>
  <c r="J322" i="38"/>
  <c r="M322" i="38" s="1"/>
  <c r="I322" i="38"/>
  <c r="H322" i="38"/>
  <c r="J321" i="38"/>
  <c r="M321" i="38" s="1"/>
  <c r="I321" i="38"/>
  <c r="H321" i="38"/>
  <c r="J320" i="38"/>
  <c r="M320" i="38" s="1"/>
  <c r="I320" i="38"/>
  <c r="H320" i="38"/>
  <c r="J319" i="38"/>
  <c r="M319" i="38" s="1"/>
  <c r="I319" i="38"/>
  <c r="H319" i="38"/>
  <c r="J318" i="38"/>
  <c r="M318" i="38" s="1"/>
  <c r="I318" i="38"/>
  <c r="H318" i="38"/>
  <c r="J317" i="38"/>
  <c r="M317" i="38" s="1"/>
  <c r="I317" i="38"/>
  <c r="H317" i="38"/>
  <c r="J316" i="38"/>
  <c r="M316" i="38" s="1"/>
  <c r="I316" i="38"/>
  <c r="H316" i="38"/>
  <c r="J315" i="38"/>
  <c r="M315" i="38" s="1"/>
  <c r="I315" i="38"/>
  <c r="H315" i="38"/>
  <c r="J314" i="38"/>
  <c r="M314" i="38" s="1"/>
  <c r="I314" i="38"/>
  <c r="H314" i="38"/>
  <c r="J313" i="38"/>
  <c r="M313" i="38" s="1"/>
  <c r="I313" i="38"/>
  <c r="H313" i="38"/>
  <c r="J312" i="38"/>
  <c r="M312" i="38" s="1"/>
  <c r="I312" i="38"/>
  <c r="H312" i="38"/>
  <c r="J311" i="38"/>
  <c r="M311" i="38" s="1"/>
  <c r="I311" i="38"/>
  <c r="H311" i="38"/>
  <c r="J310" i="38"/>
  <c r="M310" i="38" s="1"/>
  <c r="I310" i="38"/>
  <c r="H310" i="38"/>
  <c r="J309" i="38"/>
  <c r="M309" i="38" s="1"/>
  <c r="I309" i="38"/>
  <c r="H309" i="38"/>
  <c r="J308" i="38"/>
  <c r="M308" i="38" s="1"/>
  <c r="I308" i="38"/>
  <c r="H308" i="38"/>
  <c r="J307" i="38"/>
  <c r="M307" i="38" s="1"/>
  <c r="I307" i="38"/>
  <c r="H307" i="38"/>
  <c r="J306" i="38"/>
  <c r="M306" i="38" s="1"/>
  <c r="I306" i="38"/>
  <c r="H306" i="38"/>
  <c r="J305" i="38"/>
  <c r="M305" i="38" s="1"/>
  <c r="I305" i="38"/>
  <c r="H305" i="38"/>
  <c r="J304" i="38"/>
  <c r="M304" i="38" s="1"/>
  <c r="I304" i="38"/>
  <c r="H304" i="38"/>
  <c r="J303" i="38"/>
  <c r="M303" i="38" s="1"/>
  <c r="I303" i="38"/>
  <c r="H303" i="38"/>
  <c r="J302" i="38"/>
  <c r="M302" i="38" s="1"/>
  <c r="I302" i="38"/>
  <c r="H302" i="38"/>
  <c r="J301" i="38"/>
  <c r="M301" i="38" s="1"/>
  <c r="I301" i="38"/>
  <c r="H301" i="38"/>
  <c r="J300" i="38"/>
  <c r="M300" i="38" s="1"/>
  <c r="I300" i="38"/>
  <c r="H300" i="38"/>
  <c r="J299" i="38"/>
  <c r="M299" i="38" s="1"/>
  <c r="I299" i="38"/>
  <c r="H299" i="38"/>
  <c r="J298" i="38"/>
  <c r="M298" i="38" s="1"/>
  <c r="I298" i="38"/>
  <c r="H298" i="38"/>
  <c r="J297" i="38"/>
  <c r="M297" i="38" s="1"/>
  <c r="I297" i="38"/>
  <c r="H297" i="38"/>
  <c r="J296" i="38"/>
  <c r="M296" i="38" s="1"/>
  <c r="I296" i="38"/>
  <c r="H296" i="38"/>
  <c r="J295" i="38"/>
  <c r="M295" i="38" s="1"/>
  <c r="I295" i="38"/>
  <c r="H295" i="38"/>
  <c r="J294" i="38"/>
  <c r="M294" i="38" s="1"/>
  <c r="I294" i="38"/>
  <c r="H294" i="38"/>
  <c r="J293" i="38"/>
  <c r="M293" i="38" s="1"/>
  <c r="I293" i="38"/>
  <c r="H293" i="38"/>
  <c r="J292" i="38"/>
  <c r="M292" i="38" s="1"/>
  <c r="I292" i="38"/>
  <c r="H292" i="38"/>
  <c r="J291" i="38"/>
  <c r="M291" i="38" s="1"/>
  <c r="I291" i="38"/>
  <c r="H291" i="38"/>
  <c r="J290" i="38"/>
  <c r="M290" i="38" s="1"/>
  <c r="I290" i="38"/>
  <c r="H290" i="38"/>
  <c r="J289" i="38"/>
  <c r="I289" i="38"/>
  <c r="H289" i="38"/>
  <c r="J288" i="38"/>
  <c r="I288" i="38"/>
  <c r="M288" i="38" s="1"/>
  <c r="H288" i="38"/>
  <c r="J287" i="38"/>
  <c r="I287" i="38"/>
  <c r="H287" i="38"/>
  <c r="J286" i="38"/>
  <c r="I286" i="38"/>
  <c r="H286" i="38"/>
  <c r="J285" i="38"/>
  <c r="I285" i="38"/>
  <c r="H285" i="38"/>
  <c r="J284" i="38"/>
  <c r="I284" i="38"/>
  <c r="M284" i="38" s="1"/>
  <c r="H284" i="38"/>
  <c r="J283" i="38"/>
  <c r="I283" i="38"/>
  <c r="M283" i="38" s="1"/>
  <c r="H283" i="38"/>
  <c r="J282" i="38"/>
  <c r="I282" i="38"/>
  <c r="H282" i="38"/>
  <c r="J281" i="38"/>
  <c r="I281" i="38"/>
  <c r="H281" i="38"/>
  <c r="J280" i="38"/>
  <c r="I280" i="38"/>
  <c r="M280" i="38" s="1"/>
  <c r="H280" i="38"/>
  <c r="J279" i="38"/>
  <c r="I279" i="38"/>
  <c r="M279" i="38" s="1"/>
  <c r="H279" i="38"/>
  <c r="J278" i="38"/>
  <c r="I278" i="38"/>
  <c r="H278" i="38"/>
  <c r="J277" i="38"/>
  <c r="I277" i="38"/>
  <c r="H277" i="38"/>
  <c r="J276" i="38"/>
  <c r="I276" i="38"/>
  <c r="M276" i="38" s="1"/>
  <c r="H276" i="38"/>
  <c r="J275" i="38"/>
  <c r="I275" i="38"/>
  <c r="M275" i="38" s="1"/>
  <c r="H275" i="38"/>
  <c r="J274" i="38"/>
  <c r="I274" i="38"/>
  <c r="H274" i="38"/>
  <c r="J273" i="38"/>
  <c r="I273" i="38"/>
  <c r="H273" i="38"/>
  <c r="J272" i="38"/>
  <c r="I272" i="38"/>
  <c r="M272" i="38" s="1"/>
  <c r="H272" i="38"/>
  <c r="J271" i="38"/>
  <c r="I271" i="38"/>
  <c r="M271" i="38" s="1"/>
  <c r="H271" i="38"/>
  <c r="J270" i="38"/>
  <c r="I270" i="38"/>
  <c r="H270" i="38"/>
  <c r="J269" i="38"/>
  <c r="I269" i="38"/>
  <c r="H269" i="38"/>
  <c r="J268" i="38"/>
  <c r="I268" i="38"/>
  <c r="M268" i="38" s="1"/>
  <c r="H268" i="38"/>
  <c r="J267" i="38"/>
  <c r="I267" i="38"/>
  <c r="M267" i="38" s="1"/>
  <c r="H267" i="38"/>
  <c r="J266" i="38"/>
  <c r="I266" i="38"/>
  <c r="H266" i="38"/>
  <c r="J265" i="38"/>
  <c r="I265" i="38"/>
  <c r="H265" i="38"/>
  <c r="J264" i="38"/>
  <c r="I264" i="38"/>
  <c r="M264" i="38" s="1"/>
  <c r="H264" i="38"/>
  <c r="J263" i="38"/>
  <c r="I263" i="38"/>
  <c r="M263" i="38" s="1"/>
  <c r="H263" i="38"/>
  <c r="J262" i="38"/>
  <c r="I262" i="38"/>
  <c r="H262" i="38"/>
  <c r="J261" i="38"/>
  <c r="I261" i="38"/>
  <c r="H261" i="38"/>
  <c r="J260" i="38"/>
  <c r="I260" i="38"/>
  <c r="M260" i="38" s="1"/>
  <c r="H260" i="38"/>
  <c r="J259" i="38"/>
  <c r="I259" i="38"/>
  <c r="M259" i="38" s="1"/>
  <c r="H259" i="38"/>
  <c r="J258" i="38"/>
  <c r="I258" i="38"/>
  <c r="H258" i="38"/>
  <c r="J257" i="38"/>
  <c r="I257" i="38"/>
  <c r="H257" i="38"/>
  <c r="J256" i="38"/>
  <c r="I256" i="38"/>
  <c r="H256" i="38"/>
  <c r="J255" i="38"/>
  <c r="I255" i="38"/>
  <c r="M255" i="38" s="1"/>
  <c r="H255" i="38"/>
  <c r="J254" i="38"/>
  <c r="I254" i="38"/>
  <c r="M254" i="38" s="1"/>
  <c r="H254" i="38"/>
  <c r="J253" i="38"/>
  <c r="I253" i="38"/>
  <c r="M253" i="38" s="1"/>
  <c r="H253" i="38"/>
  <c r="J252" i="38"/>
  <c r="I252" i="38"/>
  <c r="M252" i="38" s="1"/>
  <c r="H252" i="38"/>
  <c r="J251" i="38"/>
  <c r="I251" i="38"/>
  <c r="M251" i="38" s="1"/>
  <c r="H251" i="38"/>
  <c r="J250" i="38"/>
  <c r="I250" i="38"/>
  <c r="M250" i="38" s="1"/>
  <c r="H250" i="38"/>
  <c r="J249" i="38"/>
  <c r="I249" i="38"/>
  <c r="M249" i="38" s="1"/>
  <c r="H249" i="38"/>
  <c r="J248" i="38"/>
  <c r="I248" i="38"/>
  <c r="M248" i="38" s="1"/>
  <c r="H248" i="38"/>
  <c r="J247" i="38"/>
  <c r="I247" i="38"/>
  <c r="M247" i="38" s="1"/>
  <c r="H247" i="38"/>
  <c r="J246" i="38"/>
  <c r="I246" i="38"/>
  <c r="M246" i="38" s="1"/>
  <c r="H246" i="38"/>
  <c r="J245" i="38"/>
  <c r="I245" i="38"/>
  <c r="M245" i="38" s="1"/>
  <c r="H245" i="38"/>
  <c r="J244" i="38"/>
  <c r="I244" i="38"/>
  <c r="M244" i="38" s="1"/>
  <c r="H244" i="38"/>
  <c r="J243" i="38"/>
  <c r="I243" i="38"/>
  <c r="M243" i="38" s="1"/>
  <c r="H243" i="38"/>
  <c r="J242" i="38"/>
  <c r="I242" i="38"/>
  <c r="M242" i="38" s="1"/>
  <c r="H242" i="38"/>
  <c r="J241" i="38"/>
  <c r="I241" i="38"/>
  <c r="M241" i="38" s="1"/>
  <c r="H241" i="38"/>
  <c r="J240" i="38"/>
  <c r="I240" i="38"/>
  <c r="H240" i="38"/>
  <c r="J239" i="38"/>
  <c r="M239" i="38" s="1"/>
  <c r="I239" i="38"/>
  <c r="H239" i="38"/>
  <c r="J238" i="38"/>
  <c r="M238" i="38" s="1"/>
  <c r="I238" i="38"/>
  <c r="H238" i="38"/>
  <c r="J237" i="38"/>
  <c r="M237" i="38" s="1"/>
  <c r="I237" i="38"/>
  <c r="H237" i="38"/>
  <c r="J236" i="38"/>
  <c r="M236" i="38" s="1"/>
  <c r="I236" i="38"/>
  <c r="H236" i="38"/>
  <c r="J235" i="38"/>
  <c r="M235" i="38" s="1"/>
  <c r="I235" i="38"/>
  <c r="H235" i="38"/>
  <c r="J234" i="38"/>
  <c r="M234" i="38" s="1"/>
  <c r="I234" i="38"/>
  <c r="H234" i="38"/>
  <c r="J233" i="38"/>
  <c r="M233" i="38" s="1"/>
  <c r="I233" i="38"/>
  <c r="H233" i="38"/>
  <c r="J232" i="38"/>
  <c r="M232" i="38" s="1"/>
  <c r="I232" i="38"/>
  <c r="H232" i="38"/>
  <c r="J231" i="38"/>
  <c r="M231" i="38" s="1"/>
  <c r="I231" i="38"/>
  <c r="H231" i="38"/>
  <c r="M230" i="38"/>
  <c r="J230" i="38"/>
  <c r="I230" i="38"/>
  <c r="H230" i="38"/>
  <c r="M229" i="38"/>
  <c r="J229" i="38"/>
  <c r="I229" i="38"/>
  <c r="H229" i="38"/>
  <c r="M228" i="38"/>
  <c r="J228" i="38"/>
  <c r="I228" i="38"/>
  <c r="H228" i="38"/>
  <c r="M227" i="38"/>
  <c r="J227" i="38"/>
  <c r="I227" i="38"/>
  <c r="H227" i="38"/>
  <c r="M226" i="38"/>
  <c r="J226" i="38"/>
  <c r="I226" i="38"/>
  <c r="H226" i="38"/>
  <c r="M225" i="38"/>
  <c r="J225" i="38"/>
  <c r="I225" i="38"/>
  <c r="H225" i="38"/>
  <c r="M224" i="38"/>
  <c r="J224" i="38"/>
  <c r="I224" i="38"/>
  <c r="H224" i="38"/>
  <c r="M223" i="38"/>
  <c r="J223" i="38"/>
  <c r="I223" i="38"/>
  <c r="H223" i="38"/>
  <c r="M222" i="38"/>
  <c r="J222" i="38"/>
  <c r="I222" i="38"/>
  <c r="H222" i="38"/>
  <c r="M221" i="38"/>
  <c r="J221" i="38"/>
  <c r="I221" i="38"/>
  <c r="H221" i="38"/>
  <c r="M220" i="38"/>
  <c r="J220" i="38"/>
  <c r="I220" i="38"/>
  <c r="H220" i="38"/>
  <c r="J219" i="38"/>
  <c r="I219" i="38"/>
  <c r="H219" i="38"/>
  <c r="J218" i="38"/>
  <c r="M218" i="38" s="1"/>
  <c r="I218" i="38"/>
  <c r="H218" i="38"/>
  <c r="J217" i="38"/>
  <c r="M217" i="38" s="1"/>
  <c r="I217" i="38"/>
  <c r="H217" i="38"/>
  <c r="J216" i="38"/>
  <c r="M216" i="38" s="1"/>
  <c r="I216" i="38"/>
  <c r="H216" i="38"/>
  <c r="J215" i="38"/>
  <c r="M215" i="38" s="1"/>
  <c r="I215" i="38"/>
  <c r="H215" i="38"/>
  <c r="J214" i="38"/>
  <c r="I214" i="38"/>
  <c r="H214" i="38"/>
  <c r="J213" i="38"/>
  <c r="I213" i="38"/>
  <c r="M213" i="38" s="1"/>
  <c r="H213" i="38"/>
  <c r="J212" i="38"/>
  <c r="I212" i="38"/>
  <c r="H212" i="38"/>
  <c r="J211" i="38"/>
  <c r="I211" i="38"/>
  <c r="H211" i="38"/>
  <c r="J210" i="38"/>
  <c r="I210" i="38"/>
  <c r="M210" i="38" s="1"/>
  <c r="H210" i="38"/>
  <c r="J209" i="38"/>
  <c r="I209" i="38"/>
  <c r="M209" i="38" s="1"/>
  <c r="H209" i="38"/>
  <c r="J208" i="38"/>
  <c r="I208" i="38"/>
  <c r="H208" i="38"/>
  <c r="J207" i="38"/>
  <c r="I207" i="38"/>
  <c r="H207" i="38"/>
  <c r="J206" i="38"/>
  <c r="I206" i="38"/>
  <c r="M206" i="38" s="1"/>
  <c r="H206" i="38"/>
  <c r="J205" i="38"/>
  <c r="I205" i="38"/>
  <c r="M205" i="38" s="1"/>
  <c r="H205" i="38"/>
  <c r="J204" i="38"/>
  <c r="I204" i="38"/>
  <c r="H204" i="38"/>
  <c r="J203" i="38"/>
  <c r="I203" i="38"/>
  <c r="H203" i="38"/>
  <c r="J202" i="38"/>
  <c r="I202" i="38"/>
  <c r="M202" i="38" s="1"/>
  <c r="H202" i="38"/>
  <c r="J201" i="38"/>
  <c r="I201" i="38"/>
  <c r="M201" i="38" s="1"/>
  <c r="H201" i="38"/>
  <c r="J200" i="38"/>
  <c r="I200" i="38"/>
  <c r="H200" i="38"/>
  <c r="J199" i="38"/>
  <c r="I199" i="38"/>
  <c r="H199" i="38"/>
  <c r="J198" i="38"/>
  <c r="I198" i="38"/>
  <c r="M198" i="38" s="1"/>
  <c r="H198" i="38"/>
  <c r="J197" i="38"/>
  <c r="I197" i="38"/>
  <c r="M197" i="38" s="1"/>
  <c r="H197" i="38"/>
  <c r="J196" i="38"/>
  <c r="I196" i="38"/>
  <c r="H196" i="38"/>
  <c r="J195" i="38"/>
  <c r="I195" i="38"/>
  <c r="H195" i="38"/>
  <c r="J194" i="38"/>
  <c r="I194" i="38"/>
  <c r="M194" i="38" s="1"/>
  <c r="H194" i="38"/>
  <c r="J193" i="38"/>
  <c r="I193" i="38"/>
  <c r="M193" i="38" s="1"/>
  <c r="H193" i="38"/>
  <c r="J192" i="38"/>
  <c r="I192" i="38"/>
  <c r="H192" i="38"/>
  <c r="J191" i="38"/>
  <c r="I191" i="38"/>
  <c r="H191" i="38"/>
  <c r="J190" i="38"/>
  <c r="I190" i="38"/>
  <c r="M190" i="38" s="1"/>
  <c r="H190" i="38"/>
  <c r="J189" i="38"/>
  <c r="I189" i="38"/>
  <c r="M189" i="38" s="1"/>
  <c r="H189" i="38"/>
  <c r="J188" i="38"/>
  <c r="I188" i="38"/>
  <c r="H188" i="38"/>
  <c r="J187" i="38"/>
  <c r="I187" i="38"/>
  <c r="H187" i="38"/>
  <c r="J186" i="38"/>
  <c r="I186" i="38"/>
  <c r="M186" i="38" s="1"/>
  <c r="H186" i="38"/>
  <c r="J185" i="38"/>
  <c r="I185" i="38"/>
  <c r="M185" i="38" s="1"/>
  <c r="H185" i="38"/>
  <c r="J184" i="38"/>
  <c r="I184" i="38"/>
  <c r="H184" i="38"/>
  <c r="J183" i="38"/>
  <c r="I183" i="38"/>
  <c r="H183" i="38"/>
  <c r="J182" i="38"/>
  <c r="I182" i="38"/>
  <c r="M182" i="38" s="1"/>
  <c r="H182" i="38"/>
  <c r="J181" i="38"/>
  <c r="I181" i="38"/>
  <c r="M181" i="38" s="1"/>
  <c r="H181" i="38"/>
  <c r="J180" i="38"/>
  <c r="I180" i="38"/>
  <c r="H180" i="38"/>
  <c r="J179" i="38"/>
  <c r="I179" i="38"/>
  <c r="H179" i="38"/>
  <c r="J178" i="38"/>
  <c r="I178" i="38"/>
  <c r="M178" i="38" s="1"/>
  <c r="H178" i="38"/>
  <c r="J177" i="38"/>
  <c r="I177" i="38"/>
  <c r="M177" i="38" s="1"/>
  <c r="H177" i="38"/>
  <c r="J176" i="38"/>
  <c r="I176" i="38"/>
  <c r="H176" i="38"/>
  <c r="J175" i="38"/>
  <c r="I175" i="38"/>
  <c r="H175" i="38"/>
  <c r="J174" i="38"/>
  <c r="I174" i="38"/>
  <c r="M174" i="38" s="1"/>
  <c r="H174" i="38"/>
  <c r="J173" i="38"/>
  <c r="I173" i="38"/>
  <c r="M173" i="38" s="1"/>
  <c r="H173" i="38"/>
  <c r="J172" i="38"/>
  <c r="I172" i="38"/>
  <c r="H172" i="38"/>
  <c r="J171" i="38"/>
  <c r="I171" i="38"/>
  <c r="H171" i="38"/>
  <c r="J170" i="38"/>
  <c r="I170" i="38"/>
  <c r="M170" i="38" s="1"/>
  <c r="H170" i="38"/>
  <c r="J169" i="38"/>
  <c r="I169" i="38"/>
  <c r="M169" i="38" s="1"/>
  <c r="H169" i="38"/>
  <c r="J168" i="38"/>
  <c r="I168" i="38"/>
  <c r="H168" i="38"/>
  <c r="J167" i="38"/>
  <c r="I167" i="38"/>
  <c r="H167" i="38"/>
  <c r="J166" i="38"/>
  <c r="I166" i="38"/>
  <c r="M166" i="38" s="1"/>
  <c r="H166" i="38"/>
  <c r="J165" i="38"/>
  <c r="I165" i="38"/>
  <c r="M165" i="38" s="1"/>
  <c r="H165" i="38"/>
  <c r="J164" i="38"/>
  <c r="I164" i="38"/>
  <c r="H164" i="38"/>
  <c r="J163" i="38"/>
  <c r="I163" i="38"/>
  <c r="H163" i="38"/>
  <c r="J162" i="38"/>
  <c r="I162" i="38"/>
  <c r="M162" i="38" s="1"/>
  <c r="H162" i="38"/>
  <c r="J161" i="38"/>
  <c r="I161" i="38"/>
  <c r="M161" i="38" s="1"/>
  <c r="H161" i="38"/>
  <c r="J160" i="38"/>
  <c r="I160" i="38"/>
  <c r="H160" i="38"/>
  <c r="M159" i="38"/>
  <c r="J159" i="38"/>
  <c r="I159" i="38"/>
  <c r="H159" i="38"/>
  <c r="M158" i="38"/>
  <c r="J158" i="38"/>
  <c r="I158" i="38"/>
  <c r="H158" i="38"/>
  <c r="M157" i="38"/>
  <c r="J157" i="38"/>
  <c r="I157" i="38"/>
  <c r="H157" i="38"/>
  <c r="M156" i="38"/>
  <c r="J156" i="38"/>
  <c r="I156" i="38"/>
  <c r="H156" i="38"/>
  <c r="M155" i="38"/>
  <c r="J155" i="38"/>
  <c r="I155" i="38"/>
  <c r="H155" i="38"/>
  <c r="M154" i="38"/>
  <c r="J154" i="38"/>
  <c r="I154" i="38"/>
  <c r="H154" i="38"/>
  <c r="M153" i="38"/>
  <c r="J153" i="38"/>
  <c r="I153" i="38"/>
  <c r="H153" i="38"/>
  <c r="M152" i="38"/>
  <c r="J152" i="38"/>
  <c r="I152" i="38"/>
  <c r="H152" i="38"/>
  <c r="M151" i="38"/>
  <c r="J151" i="38"/>
  <c r="I151" i="38"/>
  <c r="H151" i="38"/>
  <c r="M150" i="38"/>
  <c r="J150" i="38"/>
  <c r="I150" i="38"/>
  <c r="H150" i="38"/>
  <c r="M149" i="38"/>
  <c r="J149" i="38"/>
  <c r="I149" i="38"/>
  <c r="H149" i="38"/>
  <c r="M148" i="38"/>
  <c r="J148" i="38"/>
  <c r="I148" i="38"/>
  <c r="H148" i="38"/>
  <c r="M147" i="38"/>
  <c r="J147" i="38"/>
  <c r="I147" i="38"/>
  <c r="H147" i="38"/>
  <c r="M146" i="38"/>
  <c r="J146" i="38"/>
  <c r="I146" i="38"/>
  <c r="H146" i="38"/>
  <c r="M145" i="38"/>
  <c r="J145" i="38"/>
  <c r="I145" i="38"/>
  <c r="H145" i="38"/>
  <c r="M144" i="38"/>
  <c r="J144" i="38"/>
  <c r="I144" i="38"/>
  <c r="H144" i="38"/>
  <c r="M143" i="38"/>
  <c r="J143" i="38"/>
  <c r="I143" i="38"/>
  <c r="H143" i="38"/>
  <c r="M142" i="38"/>
  <c r="J142" i="38"/>
  <c r="I142" i="38"/>
  <c r="H142" i="38"/>
  <c r="M141" i="38"/>
  <c r="J141" i="38"/>
  <c r="I141" i="38"/>
  <c r="H141" i="38"/>
  <c r="M140" i="38"/>
  <c r="J140" i="38"/>
  <c r="I140" i="38"/>
  <c r="H140" i="38"/>
  <c r="M139" i="38"/>
  <c r="J139" i="38"/>
  <c r="I139" i="38"/>
  <c r="H139" i="38"/>
  <c r="M138" i="38"/>
  <c r="J138" i="38"/>
  <c r="I138" i="38"/>
  <c r="H138" i="38"/>
  <c r="M137" i="38"/>
  <c r="J137" i="38"/>
  <c r="I137" i="38"/>
  <c r="H137" i="38"/>
  <c r="M136" i="38"/>
  <c r="J136" i="38"/>
  <c r="I136" i="38"/>
  <c r="H136" i="38"/>
  <c r="M135" i="38"/>
  <c r="J135" i="38"/>
  <c r="I135" i="38"/>
  <c r="H135" i="38"/>
  <c r="M134" i="38"/>
  <c r="J134" i="38"/>
  <c r="I134" i="38"/>
  <c r="H134" i="38"/>
  <c r="M133" i="38"/>
  <c r="J133" i="38"/>
  <c r="I133" i="38"/>
  <c r="H133" i="38"/>
  <c r="M132" i="38"/>
  <c r="J132" i="38"/>
  <c r="I132" i="38"/>
  <c r="H132" i="38"/>
  <c r="M131" i="38"/>
  <c r="J131" i="38"/>
  <c r="I131" i="38"/>
  <c r="H131" i="38"/>
  <c r="M130" i="38"/>
  <c r="J130" i="38"/>
  <c r="I130" i="38"/>
  <c r="H130" i="38"/>
  <c r="M129" i="38"/>
  <c r="J129" i="38"/>
  <c r="I129" i="38"/>
  <c r="H129" i="38"/>
  <c r="M128" i="38"/>
  <c r="J128" i="38"/>
  <c r="I128" i="38"/>
  <c r="H128" i="38"/>
  <c r="M127" i="38"/>
  <c r="J127" i="38"/>
  <c r="I127" i="38"/>
  <c r="H127" i="38"/>
  <c r="M126" i="38"/>
  <c r="J126" i="38"/>
  <c r="I126" i="38"/>
  <c r="H126" i="38"/>
  <c r="M125" i="38"/>
  <c r="J125" i="38"/>
  <c r="I125" i="38"/>
  <c r="H125" i="38"/>
  <c r="M124" i="38"/>
  <c r="J124" i="38"/>
  <c r="I124" i="38"/>
  <c r="H124" i="38"/>
  <c r="M123" i="38"/>
  <c r="J123" i="38"/>
  <c r="I123" i="38"/>
  <c r="H123" i="38"/>
  <c r="M122" i="38"/>
  <c r="J122" i="38"/>
  <c r="I122" i="38"/>
  <c r="H122" i="38"/>
  <c r="M121" i="38"/>
  <c r="J121" i="38"/>
  <c r="I121" i="38"/>
  <c r="H121" i="38"/>
  <c r="M120" i="38"/>
  <c r="J120" i="38"/>
  <c r="I120" i="38"/>
  <c r="H120" i="38"/>
  <c r="M119" i="38"/>
  <c r="J119" i="38"/>
  <c r="I119" i="38"/>
  <c r="H119" i="38"/>
  <c r="M118" i="38"/>
  <c r="J118" i="38"/>
  <c r="I118" i="38"/>
  <c r="H118" i="38"/>
  <c r="M117" i="38"/>
  <c r="J117" i="38"/>
  <c r="I117" i="38"/>
  <c r="H117" i="38"/>
  <c r="M116" i="38"/>
  <c r="J116" i="38"/>
  <c r="I116" i="38"/>
  <c r="H116" i="38"/>
  <c r="M115" i="38"/>
  <c r="J115" i="38"/>
  <c r="I115" i="38"/>
  <c r="H115" i="38"/>
  <c r="M114" i="38"/>
  <c r="J114" i="38"/>
  <c r="I114" i="38"/>
  <c r="H114" i="38"/>
  <c r="M113" i="38"/>
  <c r="J113" i="38"/>
  <c r="I113" i="38"/>
  <c r="H113" i="38"/>
  <c r="M112" i="38"/>
  <c r="J112" i="38"/>
  <c r="I112" i="38"/>
  <c r="H112" i="38"/>
  <c r="M111" i="38"/>
  <c r="J111" i="38"/>
  <c r="I111" i="38"/>
  <c r="H111" i="38"/>
  <c r="M110" i="38"/>
  <c r="J110" i="38"/>
  <c r="I110" i="38"/>
  <c r="H110" i="38"/>
  <c r="M109" i="38"/>
  <c r="J109" i="38"/>
  <c r="I109" i="38"/>
  <c r="H109" i="38"/>
  <c r="M108" i="38"/>
  <c r="J108" i="38"/>
  <c r="I108" i="38"/>
  <c r="H108" i="38"/>
  <c r="M107" i="38"/>
  <c r="J107" i="38"/>
  <c r="I107" i="38"/>
  <c r="H107" i="38"/>
  <c r="M106" i="38"/>
  <c r="J106" i="38"/>
  <c r="I106" i="38"/>
  <c r="H106" i="38"/>
  <c r="M105" i="38"/>
  <c r="J105" i="38"/>
  <c r="I105" i="38"/>
  <c r="H105" i="38"/>
  <c r="M104" i="38"/>
  <c r="J104" i="38"/>
  <c r="I104" i="38"/>
  <c r="H104" i="38"/>
  <c r="M103" i="38"/>
  <c r="J103" i="38"/>
  <c r="I103" i="38"/>
  <c r="H103" i="38"/>
  <c r="M102" i="38"/>
  <c r="J102" i="38"/>
  <c r="I102" i="38"/>
  <c r="H102" i="38"/>
  <c r="M101" i="38"/>
  <c r="J101" i="38"/>
  <c r="I101" i="38"/>
  <c r="H101" i="38"/>
  <c r="M100" i="38"/>
  <c r="J100" i="38"/>
  <c r="I100" i="38"/>
  <c r="H100" i="38"/>
  <c r="M99" i="38"/>
  <c r="J99" i="38"/>
  <c r="I99" i="38"/>
  <c r="H99" i="38"/>
  <c r="M98" i="38"/>
  <c r="J98" i="38"/>
  <c r="I98" i="38"/>
  <c r="H98" i="38"/>
  <c r="M97" i="38"/>
  <c r="J97" i="38"/>
  <c r="I97" i="38"/>
  <c r="H97" i="38"/>
  <c r="M96" i="38"/>
  <c r="J96" i="38"/>
  <c r="I96" i="38"/>
  <c r="H96" i="38"/>
  <c r="M95" i="38"/>
  <c r="J95" i="38"/>
  <c r="I95" i="38"/>
  <c r="H95" i="38"/>
  <c r="M94" i="38"/>
  <c r="J94" i="38"/>
  <c r="I94" i="38"/>
  <c r="H94" i="38"/>
  <c r="M93" i="38"/>
  <c r="J93" i="38"/>
  <c r="I93" i="38"/>
  <c r="H93" i="38"/>
  <c r="M92" i="38"/>
  <c r="J92" i="38"/>
  <c r="I92" i="38"/>
  <c r="H92" i="38"/>
  <c r="M91" i="38"/>
  <c r="J91" i="38"/>
  <c r="I91" i="38"/>
  <c r="H91" i="38"/>
  <c r="M90" i="38"/>
  <c r="J90" i="38"/>
  <c r="I90" i="38"/>
  <c r="H90" i="38"/>
  <c r="M89" i="38"/>
  <c r="J89" i="38"/>
  <c r="I89" i="38"/>
  <c r="H89" i="38"/>
  <c r="M88" i="38"/>
  <c r="J88" i="38"/>
  <c r="I88" i="38"/>
  <c r="H88" i="38"/>
  <c r="M87" i="38"/>
  <c r="J87" i="38"/>
  <c r="I87" i="38"/>
  <c r="H87" i="38"/>
  <c r="M86" i="38"/>
  <c r="J86" i="38"/>
  <c r="I86" i="38"/>
  <c r="H86" i="38"/>
  <c r="M85" i="38"/>
  <c r="J85" i="38"/>
  <c r="I85" i="38"/>
  <c r="H85" i="38"/>
  <c r="M84" i="38"/>
  <c r="J84" i="38"/>
  <c r="I84" i="38"/>
  <c r="H84" i="38"/>
  <c r="M83" i="38"/>
  <c r="J83" i="38"/>
  <c r="I83" i="38"/>
  <c r="H83" i="38"/>
  <c r="M82" i="38"/>
  <c r="J82" i="38"/>
  <c r="I82" i="38"/>
  <c r="H82" i="38"/>
  <c r="M81" i="38"/>
  <c r="J81" i="38"/>
  <c r="I81" i="38"/>
  <c r="H81" i="38"/>
  <c r="J80" i="38"/>
  <c r="I80" i="38"/>
  <c r="H80" i="38"/>
  <c r="J79" i="38"/>
  <c r="M79" i="38" s="1"/>
  <c r="I79" i="38"/>
  <c r="H79" i="38"/>
  <c r="J78" i="38"/>
  <c r="M78" i="38" s="1"/>
  <c r="I78" i="38"/>
  <c r="H78" i="38"/>
  <c r="J77" i="38"/>
  <c r="M77" i="38" s="1"/>
  <c r="I77" i="38"/>
  <c r="H77" i="38"/>
  <c r="J76" i="38"/>
  <c r="M76" i="38" s="1"/>
  <c r="I76" i="38"/>
  <c r="H76" i="38"/>
  <c r="J75" i="38"/>
  <c r="M75" i="38" s="1"/>
  <c r="I75" i="38"/>
  <c r="H75" i="38"/>
  <c r="J74" i="38"/>
  <c r="I74" i="38"/>
  <c r="H74" i="38"/>
  <c r="J73" i="38"/>
  <c r="I73" i="38"/>
  <c r="M73" i="38" s="1"/>
  <c r="H73" i="38"/>
  <c r="J72" i="38"/>
  <c r="I72" i="38"/>
  <c r="M72" i="38" s="1"/>
  <c r="H72" i="38"/>
  <c r="J71" i="38"/>
  <c r="I71" i="38"/>
  <c r="M71" i="38" s="1"/>
  <c r="H71" i="38"/>
  <c r="J70" i="38"/>
  <c r="I70" i="38"/>
  <c r="I361" i="38" s="1"/>
  <c r="H70" i="38"/>
  <c r="J69" i="38"/>
  <c r="I69" i="38"/>
  <c r="H69" i="38"/>
  <c r="J68" i="38"/>
  <c r="I68" i="38"/>
  <c r="M68" i="38" s="1"/>
  <c r="H68" i="38"/>
  <c r="J67" i="38"/>
  <c r="I67" i="38"/>
  <c r="M67" i="38" s="1"/>
  <c r="H67" i="38"/>
  <c r="J66" i="38"/>
  <c r="I66" i="38"/>
  <c r="M66" i="38" s="1"/>
  <c r="H66" i="38"/>
  <c r="J65" i="38"/>
  <c r="I65" i="38"/>
  <c r="M65" i="38" s="1"/>
  <c r="H65" i="38"/>
  <c r="J64" i="38"/>
  <c r="I64" i="38"/>
  <c r="M64" i="38" s="1"/>
  <c r="H64" i="38"/>
  <c r="J63" i="38"/>
  <c r="I63" i="38"/>
  <c r="M63" i="38" s="1"/>
  <c r="H63" i="38"/>
  <c r="J62" i="38"/>
  <c r="I62" i="38"/>
  <c r="M62" i="38" s="1"/>
  <c r="H62" i="38"/>
  <c r="J61" i="38"/>
  <c r="I61" i="38"/>
  <c r="M61" i="38" s="1"/>
  <c r="H61" i="38"/>
  <c r="J60" i="38"/>
  <c r="I60" i="38"/>
  <c r="M60" i="38" s="1"/>
  <c r="H60" i="38"/>
  <c r="J59" i="38"/>
  <c r="I59" i="38"/>
  <c r="M59" i="38" s="1"/>
  <c r="H59" i="38"/>
  <c r="J58" i="38"/>
  <c r="I58" i="38"/>
  <c r="M58" i="38" s="1"/>
  <c r="H58" i="38"/>
  <c r="J57" i="38"/>
  <c r="I57" i="38"/>
  <c r="M57" i="38" s="1"/>
  <c r="H57" i="38"/>
  <c r="J56" i="38"/>
  <c r="I56" i="38"/>
  <c r="M56" i="38" s="1"/>
  <c r="H56" i="38"/>
  <c r="J55" i="38"/>
  <c r="I55" i="38"/>
  <c r="M55" i="38" s="1"/>
  <c r="H55" i="38"/>
  <c r="J54" i="38"/>
  <c r="I54" i="38"/>
  <c r="M54" i="38" s="1"/>
  <c r="H54" i="38"/>
  <c r="J53" i="38"/>
  <c r="I53" i="38"/>
  <c r="M53" i="38" s="1"/>
  <c r="H53" i="38"/>
  <c r="J52" i="38"/>
  <c r="I52" i="38"/>
  <c r="M52" i="38" s="1"/>
  <c r="H52" i="38"/>
  <c r="J51" i="38"/>
  <c r="I51" i="38"/>
  <c r="M51" i="38" s="1"/>
  <c r="H51" i="38"/>
  <c r="J50" i="38"/>
  <c r="I50" i="38"/>
  <c r="M50" i="38" s="1"/>
  <c r="H50" i="38"/>
  <c r="J49" i="38"/>
  <c r="I49" i="38"/>
  <c r="M49" i="38" s="1"/>
  <c r="H49" i="38"/>
  <c r="J48" i="38"/>
  <c r="I48" i="38"/>
  <c r="M48" i="38" s="1"/>
  <c r="H48" i="38"/>
  <c r="J47" i="38"/>
  <c r="I47" i="38"/>
  <c r="M47" i="38" s="1"/>
  <c r="H47" i="38"/>
  <c r="J46" i="38"/>
  <c r="I46" i="38"/>
  <c r="M46" i="38" s="1"/>
  <c r="H46" i="38"/>
  <c r="J45" i="38"/>
  <c r="I45" i="38"/>
  <c r="M45" i="38" s="1"/>
  <c r="H45" i="38"/>
  <c r="J44" i="38"/>
  <c r="I44" i="38"/>
  <c r="M44" i="38" s="1"/>
  <c r="H44" i="38"/>
  <c r="J43" i="38"/>
  <c r="I43" i="38"/>
  <c r="M43" i="38" s="1"/>
  <c r="H43" i="38"/>
  <c r="J42" i="38"/>
  <c r="I42" i="38"/>
  <c r="M42" i="38" s="1"/>
  <c r="H42" i="38"/>
  <c r="J41" i="38"/>
  <c r="I41" i="38"/>
  <c r="M41" i="38" s="1"/>
  <c r="H41" i="38"/>
  <c r="J40" i="38"/>
  <c r="I40" i="38"/>
  <c r="M40" i="38" s="1"/>
  <c r="H40" i="38"/>
  <c r="J39" i="38"/>
  <c r="I39" i="38"/>
  <c r="M39" i="38" s="1"/>
  <c r="H39" i="38"/>
  <c r="J38" i="38"/>
  <c r="I38" i="38"/>
  <c r="M38" i="38" s="1"/>
  <c r="H38" i="38"/>
  <c r="J37" i="38"/>
  <c r="I37" i="38"/>
  <c r="M37" i="38" s="1"/>
  <c r="H37" i="38"/>
  <c r="J36" i="38"/>
  <c r="I36" i="38"/>
  <c r="M36" i="38" s="1"/>
  <c r="H36" i="38"/>
  <c r="J35" i="38"/>
  <c r="I35" i="38"/>
  <c r="M35" i="38" s="1"/>
  <c r="H35" i="38"/>
  <c r="J34" i="38"/>
  <c r="I34" i="38"/>
  <c r="M34" i="38" s="1"/>
  <c r="H34" i="38"/>
  <c r="J33" i="38"/>
  <c r="I33" i="38"/>
  <c r="M33" i="38" s="1"/>
  <c r="H33" i="38"/>
  <c r="J32" i="38"/>
  <c r="I32" i="38"/>
  <c r="M32" i="38" s="1"/>
  <c r="H32" i="38"/>
  <c r="J31" i="38"/>
  <c r="I31" i="38"/>
  <c r="M31" i="38" s="1"/>
  <c r="H31" i="38"/>
  <c r="J30" i="38"/>
  <c r="I30" i="38"/>
  <c r="M30" i="38" s="1"/>
  <c r="H30" i="38"/>
  <c r="J29" i="38"/>
  <c r="I29" i="38"/>
  <c r="M29" i="38" s="1"/>
  <c r="H29" i="38"/>
  <c r="J28" i="38"/>
  <c r="I28" i="38"/>
  <c r="H28" i="38"/>
  <c r="M27" i="38"/>
  <c r="J27" i="38"/>
  <c r="I27" i="38"/>
  <c r="H27" i="38"/>
  <c r="M26" i="38"/>
  <c r="J26" i="38"/>
  <c r="I26" i="38"/>
  <c r="H26" i="38"/>
  <c r="M25" i="38"/>
  <c r="J25" i="38"/>
  <c r="I25" i="38"/>
  <c r="H25" i="38"/>
  <c r="M24" i="38"/>
  <c r="J24" i="38"/>
  <c r="I24" i="38"/>
  <c r="H24" i="38"/>
  <c r="M23" i="38"/>
  <c r="J23" i="38"/>
  <c r="I23" i="38"/>
  <c r="H23" i="38"/>
  <c r="M22" i="38"/>
  <c r="J22" i="38"/>
  <c r="I22" i="38"/>
  <c r="H22" i="38"/>
  <c r="M21" i="38"/>
  <c r="J21" i="38"/>
  <c r="I21" i="38"/>
  <c r="H21" i="38"/>
  <c r="M20" i="38"/>
  <c r="J20" i="38"/>
  <c r="I20" i="38"/>
  <c r="H20" i="38"/>
  <c r="M19" i="38"/>
  <c r="J19" i="38"/>
  <c r="I19" i="38"/>
  <c r="H19" i="38"/>
  <c r="M18" i="38"/>
  <c r="J18" i="38"/>
  <c r="I18" i="38"/>
  <c r="H18" i="38"/>
  <c r="M17" i="38"/>
  <c r="J17" i="38"/>
  <c r="I17" i="38"/>
  <c r="H17" i="38"/>
  <c r="M16" i="38"/>
  <c r="J16" i="38"/>
  <c r="I16" i="38"/>
  <c r="H16" i="38"/>
  <c r="M15" i="38"/>
  <c r="J15" i="38"/>
  <c r="I15" i="38"/>
  <c r="H15" i="38"/>
  <c r="M14" i="38"/>
  <c r="J14" i="38"/>
  <c r="I14" i="38"/>
  <c r="H14" i="38"/>
  <c r="M13" i="38"/>
  <c r="J13" i="38"/>
  <c r="I13" i="38"/>
  <c r="H13" i="38"/>
  <c r="M12" i="38"/>
  <c r="J12" i="38"/>
  <c r="I12" i="38"/>
  <c r="H12" i="38"/>
  <c r="M11" i="38"/>
  <c r="J11" i="38"/>
  <c r="I11" i="38"/>
  <c r="H11" i="38"/>
  <c r="M10" i="38"/>
  <c r="J10" i="38"/>
  <c r="I10" i="38"/>
  <c r="H10" i="38"/>
  <c r="M9" i="38"/>
  <c r="J9" i="38"/>
  <c r="I9" i="38"/>
  <c r="H9" i="38"/>
  <c r="M8" i="38"/>
  <c r="J8" i="38"/>
  <c r="I8" i="38"/>
  <c r="H8" i="38"/>
  <c r="M7" i="38"/>
  <c r="J7" i="38"/>
  <c r="I7" i="38"/>
  <c r="H7" i="38"/>
  <c r="M6" i="38"/>
  <c r="J6" i="38"/>
  <c r="I6" i="38"/>
  <c r="H6" i="38"/>
  <c r="M5" i="38"/>
  <c r="J5" i="38"/>
  <c r="I5" i="38"/>
  <c r="H5" i="38"/>
  <c r="H361" i="38" l="1"/>
  <c r="M70" i="38"/>
  <c r="M160" i="38"/>
  <c r="M164" i="38"/>
  <c r="M361" i="38" s="1"/>
  <c r="M168" i="38"/>
  <c r="M172" i="38"/>
  <c r="M176" i="38"/>
  <c r="M180" i="38"/>
  <c r="M184" i="38"/>
  <c r="M188" i="38"/>
  <c r="M192" i="38"/>
  <c r="M196" i="38"/>
  <c r="M200" i="38"/>
  <c r="M204" i="38"/>
  <c r="M208" i="38"/>
  <c r="M212" i="38"/>
  <c r="M258" i="38"/>
  <c r="M262" i="38"/>
  <c r="M266" i="38"/>
  <c r="M270" i="38"/>
  <c r="M274" i="38"/>
  <c r="M278" i="38"/>
  <c r="M282" i="38"/>
  <c r="M286" i="38"/>
  <c r="J361" i="38"/>
  <c r="M163" i="38"/>
  <c r="M167" i="38"/>
  <c r="M171" i="38"/>
  <c r="M175" i="38"/>
  <c r="M179" i="38"/>
  <c r="M183" i="38"/>
  <c r="M187" i="38"/>
  <c r="M191" i="38"/>
  <c r="M195" i="38"/>
  <c r="M199" i="38"/>
  <c r="M203" i="38"/>
  <c r="M207" i="38"/>
  <c r="M211" i="38"/>
  <c r="M257" i="38"/>
  <c r="M261" i="38"/>
  <c r="M265" i="38"/>
  <c r="M269" i="38"/>
  <c r="M273" i="38"/>
  <c r="M277" i="38"/>
  <c r="M281" i="38"/>
  <c r="M285" i="38"/>
  <c r="U15" i="41" l="1"/>
  <c r="U14" i="41"/>
  <c r="U16" i="41"/>
  <c r="U17" i="41"/>
  <c r="U18" i="41"/>
  <c r="U19" i="41"/>
  <c r="U20" i="41"/>
  <c r="U21" i="41"/>
  <c r="U22" i="41"/>
  <c r="U23" i="41"/>
  <c r="U24" i="41"/>
  <c r="U25" i="41"/>
  <c r="U26" i="41"/>
  <c r="U11" i="41"/>
  <c r="U13" i="41" l="1"/>
  <c r="U12" i="41"/>
  <c r="A31" i="41" l="1"/>
  <c r="A29" i="41"/>
  <c r="A27" i="41"/>
  <c r="A25" i="41"/>
  <c r="A23" i="41"/>
  <c r="A21" i="41"/>
  <c r="A17" i="41"/>
  <c r="A13" i="41"/>
  <c r="A5" i="41"/>
  <c r="V18" i="41" l="1"/>
  <c r="W17" i="41"/>
  <c r="K10" i="18" l="1"/>
  <c r="J14" i="18" l="1"/>
  <c r="H14" i="18"/>
  <c r="K13" i="18"/>
  <c r="K12" i="18"/>
  <c r="K11" i="18"/>
  <c r="K9" i="18"/>
  <c r="K14" i="18" l="1"/>
  <c r="E9" i="20" l="1"/>
  <c r="E15" i="20" s="1"/>
  <c r="C7" i="11" l="1"/>
  <c r="B7" i="11"/>
  <c r="E5" i="11"/>
  <c r="C11" i="11"/>
  <c r="C12" i="11" s="1"/>
  <c r="B11" i="11"/>
  <c r="B12" i="11" s="1"/>
  <c r="E10" i="11"/>
  <c r="D7" i="11" l="1"/>
  <c r="D12" i="11"/>
  <c r="E34" i="26" l="1"/>
  <c r="E24" i="26"/>
  <c r="E23" i="26"/>
  <c r="E22" i="26"/>
  <c r="E15" i="26"/>
  <c r="E35" i="26" l="1"/>
  <c r="A72" i="28"/>
  <c r="A71" i="28"/>
  <c r="A64" i="28"/>
  <c r="A63" i="28"/>
  <c r="E45" i="28"/>
  <c r="C45" i="28"/>
  <c r="E31" i="28"/>
  <c r="E46" i="28" s="1"/>
  <c r="C31" i="28"/>
  <c r="J6" i="18" l="1"/>
  <c r="H6" i="18"/>
  <c r="K6" i="18" l="1"/>
  <c r="O24" i="24" l="1"/>
  <c r="O23" i="24"/>
  <c r="O22" i="24"/>
  <c r="O21" i="24"/>
  <c r="O20" i="24"/>
  <c r="O19" i="24"/>
  <c r="O18" i="24"/>
  <c r="O17" i="24"/>
  <c r="O16" i="24"/>
  <c r="O15" i="24"/>
  <c r="O14" i="24"/>
  <c r="O13" i="24"/>
  <c r="O12" i="24"/>
  <c r="O11" i="24"/>
  <c r="O10" i="24"/>
  <c r="O9" i="24"/>
  <c r="O8" i="24"/>
  <c r="O7" i="24"/>
  <c r="O6" i="24"/>
  <c r="O26" i="24"/>
  <c r="T6" i="24"/>
  <c r="O28" i="24" l="1"/>
</calcChain>
</file>

<file path=xl/comments1.xml><?xml version="1.0" encoding="utf-8"?>
<comments xmlns="http://schemas.openxmlformats.org/spreadsheetml/2006/main">
  <authors>
    <author>Henry Quiroz</author>
  </authors>
  <commentList>
    <comment ref="D17" authorId="0">
      <text>
        <r>
          <rPr>
            <b/>
            <sz val="9"/>
            <color indexed="81"/>
            <rFont val="Tahoma"/>
            <family val="2"/>
          </rPr>
          <t>Henry Quiroz:</t>
        </r>
        <r>
          <rPr>
            <sz val="9"/>
            <color indexed="81"/>
            <rFont val="Tahoma"/>
            <family val="2"/>
          </rPr>
          <t xml:space="preserve">
Adoquinados 1)  Calle Valencia (La Esperanza), Calle Luis Freire, 490 M (Tabacundo); Programa de Vialidad y Conectividad Cantonal (Arrastre) adoquinados; Asfaltado ingreso a San Pablito, 1.5 Km Cogestión (Tupigachi); Aceras de la Marco Reinoso, 162 M (Tabacundo); Aceras y Adoquinado Isidro Ayora, 400 M (Tabacundo) y Conexión Tabacundo - La Esepranza, Aporte Proyecto GADP (Tabacundo)</t>
        </r>
      </text>
    </comment>
    <comment ref="P32" authorId="0">
      <text>
        <r>
          <rPr>
            <b/>
            <sz val="9"/>
            <color indexed="81"/>
            <rFont val="Tahoma"/>
            <family val="2"/>
          </rPr>
          <t>Henry Quiroz:</t>
        </r>
        <r>
          <rPr>
            <sz val="9"/>
            <color indexed="81"/>
            <rFont val="Tahoma"/>
            <family val="2"/>
          </rPr>
          <t xml:space="preserve">
</t>
        </r>
      </text>
    </comment>
  </commentList>
</comments>
</file>

<file path=xl/sharedStrings.xml><?xml version="1.0" encoding="utf-8"?>
<sst xmlns="http://schemas.openxmlformats.org/spreadsheetml/2006/main" count="7230" uniqueCount="2230">
  <si>
    <t>FECHA ACTUALIZACIÓN DE LA INFORMACIÓN:</t>
  </si>
  <si>
    <t>CORREO ELECTRÓNICO DEL O LA RESPONSABLE DE LA UNIDAD POSEEDORA DE LA INFORMACIÓN:</t>
  </si>
  <si>
    <t>NÚMERO TELEFÓNICO DEL O LA RESPONSABLE DE LA UNIDAD POSEEDORA DE LA INFORMACIÓN:</t>
  </si>
  <si>
    <t xml:space="preserve">Art. 7 de la Ley Orgánica de Transparencia y Acceso a la Información Pública - LOTAIP </t>
  </si>
  <si>
    <t>insertar imagen del organigrama institucional formato jpg</t>
  </si>
  <si>
    <t>Literal a1) Estructura orgánica funcional</t>
  </si>
  <si>
    <t>UNIDAD POSEEDORA DE LA INFORMACION - LITERAL a1):</t>
  </si>
  <si>
    <t>RESPONSABLE DE LA UNIDAD POSEEDORA DE LA INFORMACIÓN DEL LITERAL a1):</t>
  </si>
  <si>
    <t xml:space="preserve">PERIODICIDAD DE ACTUALIZACIÓN DE LA INFORMACIÓN:  </t>
  </si>
  <si>
    <t>LINK PARA DESCARGAR EL ESTATUTO ORGÁNICO / ESTATUTO POR PROCESOS</t>
  </si>
  <si>
    <t>MENSUAL</t>
  </si>
  <si>
    <t>Literal a2) Base legal que la rige</t>
  </si>
  <si>
    <t>Tipo de la Norma</t>
  </si>
  <si>
    <t>Norma Jurídica</t>
  </si>
  <si>
    <t>Publicación Registro Oficial (Número y fecha)</t>
  </si>
  <si>
    <t>Link para descargar la norma jurídica</t>
  </si>
  <si>
    <t>LOSEP</t>
  </si>
  <si>
    <t>PERIODICIDAD DE ACTUALIZACIÓN DE LA INFORMACIÓN:</t>
  </si>
  <si>
    <t>UNIDAD POSEEDORA DE LA INFORMACIÓN - LITERAL a2):</t>
  </si>
  <si>
    <t>RESPONSABLE DE LA UNIDAD POSEEDORA DE LA INFORMACIÓN DEL LITERAL a2):</t>
  </si>
  <si>
    <t>Art. 7 de la Ley Orgánica de Transparencia y Acceso a la Información Pública - LOTAIP</t>
  </si>
  <si>
    <t>Literal a3) Regulaciones y procedimientos internos aplicables a la entidad</t>
  </si>
  <si>
    <t>Regulación o procedimiento que expide la resolución, reglamento, instructivo o manual</t>
  </si>
  <si>
    <t>No. del documento</t>
  </si>
  <si>
    <t>Fecha de la regulación o del procedimiento</t>
  </si>
  <si>
    <t>Link para descargar el contenido de la regulación o procedimiento</t>
  </si>
  <si>
    <t>Detalle correspondiente a la reserva de información</t>
  </si>
  <si>
    <t>Listado índice de información reservada</t>
  </si>
  <si>
    <t>Resolución No. …</t>
  </si>
  <si>
    <t>UNIDAD POSEEDORA DE LA INFORMACION - LITERAL a3):</t>
  </si>
  <si>
    <t>RESPONSABLE DE LA UNIDAD POSEEDORA DE LA INFORMACIÓN DEL LITERAL a3):</t>
  </si>
  <si>
    <t>Literal a4) Las metas y objetivos de las unidades administrativas de conformidad con sus programas operativos</t>
  </si>
  <si>
    <t>No.</t>
  </si>
  <si>
    <t>Descripción de la unidad</t>
  </si>
  <si>
    <t xml:space="preserve">Objetivo de la unidad </t>
  </si>
  <si>
    <t>Indicador</t>
  </si>
  <si>
    <t>Meta cuantificable</t>
  </si>
  <si>
    <t>PROCESOS AGREGADORES DE VALOR / NIVEL OPERATIVO</t>
  </si>
  <si>
    <t>LINK PARA DESCARGAR EL REPORTE DE GOBIERNO POR RESULTADOS (GPR)</t>
  </si>
  <si>
    <t>UNIDAD POSEEDORA DE LA INFORMACION - LITERAL a4):</t>
  </si>
  <si>
    <t>RESPONSABLE DE LA UNIDAD POSEEDORA DE LA INFORMACIÓN DEL LITERAL a4):</t>
  </si>
  <si>
    <t>Literal b1) El directorio completo de la institución</t>
  </si>
  <si>
    <t xml:space="preserve">Apellidos y Nombres de los servidores y servidoras </t>
  </si>
  <si>
    <t>Puesto Institucional</t>
  </si>
  <si>
    <t>Unidad a la que pertenece</t>
  </si>
  <si>
    <t>Dirección institucional</t>
  </si>
  <si>
    <t>Ciudad en la que labora</t>
  </si>
  <si>
    <t>Teléfono institucional</t>
  </si>
  <si>
    <t>Extensión telefónica</t>
  </si>
  <si>
    <t>Correo Electrónico institucional</t>
  </si>
  <si>
    <t>LINK A  BASE DE DATOS O SISTEMA DE BUSQUEDA (OPCIONAL):</t>
  </si>
  <si>
    <t>UNIDAD POSEEDORA DE LA INFORMACION - LITERAL b1):</t>
  </si>
  <si>
    <t>RESPONSABLE DE LA UNIDAD POSEEDORA DE LA INFORMACIÓN DEL LITERAL b1):</t>
  </si>
  <si>
    <t>Literal b2) Distributivo de personal de la institución</t>
  </si>
  <si>
    <t>Apellidos y nombres de los servidores y servidoras</t>
  </si>
  <si>
    <t>UNIDAD POSEEDORA DE LA INFORMACION - LITERAL b2):</t>
  </si>
  <si>
    <t>RESPONSABLE DE LA UNIDAD POSEEDORA DE LA INFORMACIÓN DEL LITERAL b2):</t>
  </si>
  <si>
    <t>c) La remuneración mensual por puesto y todo ingreso adicional, incluso el sistema de compensación, según lo establezcan las disposiciones correspondientes</t>
  </si>
  <si>
    <t>Remuneraciones mensuales</t>
  </si>
  <si>
    <t>Ingresos adicionales</t>
  </si>
  <si>
    <t>Regimen laboral al que pertenece</t>
  </si>
  <si>
    <t>Número de partida presupuestaria</t>
  </si>
  <si>
    <t>Grado jerárquico o escala al que pertenece el puesto</t>
  </si>
  <si>
    <t>Remuneración mensual unificada</t>
  </si>
  <si>
    <t>Remuneración unificada (anual)</t>
  </si>
  <si>
    <t>Décimo Tercera Remuneración</t>
  </si>
  <si>
    <t>Décima Cuarta Remuneración</t>
  </si>
  <si>
    <t>Horas suplementarias y extraordinarias</t>
  </si>
  <si>
    <t>Encargos y subrogaciones</t>
  </si>
  <si>
    <t>Total ingresos adicionales</t>
  </si>
  <si>
    <t>TOTAL DE REMUNERACIONES UNIFICADAS</t>
  </si>
  <si>
    <t>UNIDAD POSEEDORA DE LA INFORMACION - LITERAL c):</t>
  </si>
  <si>
    <t>RESPONSABLE DE LA UNIDAD POSEEDORA DE LA INFORMACIÓN DEL LITERAL c):</t>
  </si>
  <si>
    <t>d) Los servicios que ofrecce y las formas de acceder a ellos, horarios de atención y demás indicaciones necesarias, para que la ciudadanía pueda ejercer sus derechos y cumplir sus obligaciones</t>
  </si>
  <si>
    <t>Denominación del servicio</t>
  </si>
  <si>
    <t>Descripción del servicio</t>
  </si>
  <si>
    <r>
      <t xml:space="preserve">Cómo acceder al servicio
</t>
    </r>
    <r>
      <rPr>
        <sz val="12"/>
        <rFont val="Calibri"/>
        <family val="2"/>
      </rPr>
      <t>(Se describe el detalle del proceso que debe seguir la o el ciudadano para la obtención del servicio).</t>
    </r>
  </si>
  <si>
    <r>
      <t xml:space="preserve">Requisitos para la obtención del servicio
</t>
    </r>
    <r>
      <rPr>
        <sz val="12"/>
        <rFont val="Calibri"/>
        <family val="2"/>
      </rPr>
      <t>(Se deberá listar los requisitos que exige la obtención del servicio y donde se obtienen)</t>
    </r>
  </si>
  <si>
    <t>Procedimiento interno que sigue el servicio</t>
  </si>
  <si>
    <r>
      <t xml:space="preserve">Horario de atención al público
</t>
    </r>
    <r>
      <rPr>
        <sz val="12"/>
        <rFont val="Calibri"/>
        <family val="2"/>
      </rPr>
      <t>(Detallar los días de la semana y horarios)</t>
    </r>
  </si>
  <si>
    <t>Costo</t>
  </si>
  <si>
    <r>
      <t xml:space="preserve">Tiempo estimado de respuesta
</t>
    </r>
    <r>
      <rPr>
        <sz val="12"/>
        <rFont val="Calibri"/>
        <family val="2"/>
      </rPr>
      <t>(Horas, Días, Semanas)</t>
    </r>
  </si>
  <si>
    <r>
      <t xml:space="preserve">Tipo de beneficiarios o usuarios del servicio
</t>
    </r>
    <r>
      <rPr>
        <sz val="12"/>
        <rFont val="Calibri"/>
        <family val="2"/>
      </rPr>
      <t>(Describir si es para ciudadanía en general, personas naturales, personas jurídicas, ONG, Personal Médico)</t>
    </r>
  </si>
  <si>
    <t>Oficinas y dependencias que ofrecen el servicio</t>
  </si>
  <si>
    <t>Dirección y teléfono de la oficina y dependencia que ofrece el servicio
(link para direccionar a la página de inicio del sitio web y/o descripción manual)</t>
  </si>
  <si>
    <t>Link para descargar el formulario de servicios</t>
  </si>
  <si>
    <t>Link para el servicio por internet (on line)</t>
  </si>
  <si>
    <t>Número de ciudadanos/ciudadanas que accedieron al servicio en el último período
(mensual)</t>
  </si>
  <si>
    <t xml:space="preserve">Número de ciudadanos/ciudadanas que accedieron al servicio acumulativo 
</t>
  </si>
  <si>
    <t>Porcentaje de satisfacción sobre el uso del servicio</t>
  </si>
  <si>
    <t>Solicitud de Acceso a la Información Pública</t>
  </si>
  <si>
    <t>1. Entregar la solicitud de acceso a la información pública en físico o a través de correo electrónico
2. Estar pendiente de que la respuesta de contestación se entregue antes de los 15 días dispuesto en el Art. 9 de la LOTAIP (10 días y 5 días con prórroga)
3. Retirar la comunicación con la respuesta a la solicitud según el medio que haya escogido (servicio en línea o retiro en oficinas)</t>
  </si>
  <si>
    <t>1. Llenar el formulario de la solicitud de acceso a la información pública; ó 
2. Llenar la información si el servicio está disponible en internet (en línea).
3. Realizar el seguimiento a la solicitud hasta la entrega de la respuesta.</t>
  </si>
  <si>
    <t xml:space="preserve">1. La solicitud de acceso a la información pública llega a la máxima autoridad de la institución.
2. Pasa al área que genera, produce o custodia la información.
3. Se remite a la máxima autoridad para la firma de la respuesta o a quien haya delegado oficialmente.
4. Entrega de la comunicación con la respuesta al o la solicitante </t>
  </si>
  <si>
    <t>08:30 a 17:00</t>
  </si>
  <si>
    <t>Gratuito</t>
  </si>
  <si>
    <t>15 días</t>
  </si>
  <si>
    <t>Ciudadanía en general</t>
  </si>
  <si>
    <t>Ventanilla</t>
  </si>
  <si>
    <t>Para ser llenado por las instituciones que disponen de Portal de Trámites Ciudadanos (PTC)</t>
  </si>
  <si>
    <t>Portal de Trámite Ciudadano (PTC)</t>
  </si>
  <si>
    <t>UNIDAD POSEEDORA DE LA INFORMACION - LITERAL d):</t>
  </si>
  <si>
    <t>RESPONSABLE DE LA UNIDAD POSEEDORA DE LA INFORMACIÓN DEL LITERAL d):</t>
  </si>
  <si>
    <t>e) Texto íntegro de todos los contratos colectivos vigentes en la institución, así como sus anexos y reformas</t>
  </si>
  <si>
    <t>Denominación de la organización sindical</t>
  </si>
  <si>
    <t>Fecha de suscripción del contrato colectivo</t>
  </si>
  <si>
    <t>Fecha de la última reforma o revisión del contrato colectivo</t>
  </si>
  <si>
    <t>Link para decargar el contrato colectivo completo, anexos y reformas</t>
  </si>
  <si>
    <t>UNIDAD POSEEDORA DE LA INFORMACIÓN - LITERAL e):</t>
  </si>
  <si>
    <t>RESPONSABLE DE LA UNIDAD POSEEDORA DE LA INFORMACIÓN DEL LITERAL e):</t>
  </si>
  <si>
    <t>f) Se publicarán los formularios o formatos de solicitudes que se requieran para los trámites inherentes a su campo de acción</t>
  </si>
  <si>
    <t>Tipo de trámite</t>
  </si>
  <si>
    <t>Denominación del formulario</t>
  </si>
  <si>
    <t>Descripción del formulario</t>
  </si>
  <si>
    <t>Link para descargar el formulario / Portal de Trámites Ciudadanos</t>
  </si>
  <si>
    <t>UNIDAD POSEEDORA DE LA INFORMACIÓN - LITERAL f):</t>
  </si>
  <si>
    <t>RESPONSABLE DE LA UNIDAD POSEEDORA DE LA INFORMACIÓN DEL LITERAL f):</t>
  </si>
  <si>
    <t>g) Información total sobre el presupuesto anual que administra la institución, especificando ingresos, gastos, financiamiento y resultados operativos de conformidad con los clasificadores presupuestales, así como liquidación del presupuesto, especificando destinatarios de entrega de recursos públicos</t>
  </si>
  <si>
    <t xml:space="preserve">Monto total del presupuesto anual </t>
  </si>
  <si>
    <t>Tipo</t>
  </si>
  <si>
    <t>Ingresos</t>
  </si>
  <si>
    <t>Gastos</t>
  </si>
  <si>
    <t>Financiamiento</t>
  </si>
  <si>
    <r>
      <t xml:space="preserve">Resultados operativos 
</t>
    </r>
    <r>
      <rPr>
        <sz val="12"/>
        <rFont val="Calibri"/>
        <family val="2"/>
      </rPr>
      <t>(% de gestión cumplida)</t>
    </r>
  </si>
  <si>
    <r>
      <t xml:space="preserve">Link para descargar la cédula presupuestaria </t>
    </r>
    <r>
      <rPr>
        <b/>
        <sz val="12"/>
        <rFont val="Calibri"/>
        <family val="2"/>
      </rPr>
      <t>mensual a nivel de tipo de gasto</t>
    </r>
  </si>
  <si>
    <t>Corriente</t>
  </si>
  <si>
    <t>Inversión</t>
  </si>
  <si>
    <t>Total</t>
  </si>
  <si>
    <t>Monto total del presupuesto anual liquidado (ejercicio fiscal anterior)</t>
  </si>
  <si>
    <t>Link para descargar el presupuesto anual liquidado</t>
  </si>
  <si>
    <t>Link para descargar el listado de destinatarios de recursos públicos</t>
  </si>
  <si>
    <t>h) Los resultados de las auditorías internas y gubernamentales al ejercicio presupuestal</t>
  </si>
  <si>
    <t>Número del informe</t>
  </si>
  <si>
    <t>Tipo de examen</t>
  </si>
  <si>
    <t>Nombre del examen</t>
  </si>
  <si>
    <t>Período analizado</t>
  </si>
  <si>
    <t>Area o proceso auditado</t>
  </si>
  <si>
    <t>Link al sitio web de la Contraloría General del Estado para buscar el informe de auditoría aprobado
(gubernamental o interna)</t>
  </si>
  <si>
    <t>Link para descargar el cumplimiento de recomendaciones del informe de auditoría</t>
  </si>
  <si>
    <t>UNIDAD POSEEDORA DE LA INFORMACION - LITERAL h):</t>
  </si>
  <si>
    <t>RESPONSABLE DE LA UNIDAD POSEEDORA DE LA INFORMACIÓN DEL LITERAL h):</t>
  </si>
  <si>
    <t>i) Información completa y detallada de los procesos precontractuales, contractuales, de adjudicación y liquidación, de las contrataciones de obras, adquisición de bienes, prestación de servicios, arrendamientos mercantiles, etc., celebrados por la institución con personas naturales o jurídicas, incluidos concesiones, permisos o autorizaciones</t>
  </si>
  <si>
    <t>Plan Anual de Contratación (PAC) al 15 de enero (Art. 22 de la Ley Orgánica del Sistema Nacional de Contratación Pública)</t>
  </si>
  <si>
    <t>Plan Anual de Contratación (PAC) vigente con reformas (link para descargar desde el portal de compraspublicas)</t>
  </si>
  <si>
    <t>Portal de Compras Públicas (SERCOP)</t>
  </si>
  <si>
    <t>CÓDIGO DEL PROCESO</t>
  </si>
  <si>
    <t>TIPO DEL PROCESO</t>
  </si>
  <si>
    <t>OBJETO DEL PROCESO</t>
  </si>
  <si>
    <t>MONTO DE LA ADJUDICACIÓN (USD)</t>
  </si>
  <si>
    <t>ETAPA DE LA CONTRATACIÓN</t>
  </si>
  <si>
    <t>LINK PARA DESCARGAR EL PROCESO DE CONTRATACIÓN DESDE EL PORTAL DE COMPRAS PÚBLICAS</t>
  </si>
  <si>
    <t xml:space="preserve">VALOR TOTAL DE ÍNFIMAS CUANTÍAS EJECUTADAS </t>
  </si>
  <si>
    <t>LINK PARA DESCARGAR EL LISTADO DE ÍNIFIMA CUANTÍA POR INSTITUCIÓN</t>
  </si>
  <si>
    <t>VALOR TOTAL CONTRATACIÓN DE LA INSTITUCIÓN QUE REPORTA</t>
  </si>
  <si>
    <r>
      <t xml:space="preserve">COMENTARIO (DE SER EL CASO): </t>
    </r>
    <r>
      <rPr>
        <sz val="10"/>
        <rFont val="Calibri"/>
        <family val="2"/>
      </rPr>
      <t>……………………………..</t>
    </r>
  </si>
  <si>
    <t>UNIDAD POSEEDORA DE LA INFORMACIÓN - LITERAL i):</t>
  </si>
  <si>
    <t>RESPONSABLE DE LA UNIDAD POSEEDORA DE LA INFORMACIÓN DEL LITERAL i):</t>
  </si>
  <si>
    <t>j) Un listado de las empresas y personas que han incumplido contratos con dicha institución</t>
  </si>
  <si>
    <t xml:space="preserve">No. </t>
  </si>
  <si>
    <t>Nombre del contratista (personas naturales) o razón social (personas jurídicas)</t>
  </si>
  <si>
    <t>RUC del contratista</t>
  </si>
  <si>
    <t>Tipo de contrato</t>
  </si>
  <si>
    <t>Objeto del Contrato</t>
  </si>
  <si>
    <t xml:space="preserve">Monto </t>
  </si>
  <si>
    <t>Fecha en el que se declaró incumplido el contratista</t>
  </si>
  <si>
    <t>Causas del incumplimiento</t>
  </si>
  <si>
    <t>Existe un proceso de apelación por parte del contratista</t>
  </si>
  <si>
    <t>Enlace al portal web de contratación pública (contratistas incumplidos)</t>
  </si>
  <si>
    <t>SI</t>
  </si>
  <si>
    <t>NO</t>
  </si>
  <si>
    <t>UNIDAD POSEEDORA DE LA INFORMACIÓN - LITERAL j):</t>
  </si>
  <si>
    <t>RESPONSABLE DE LA UNIDAD POSEEDORA DE LA INFORMACIÓN DEL LITERAL j):</t>
  </si>
  <si>
    <t>CONTENIDO:</t>
  </si>
  <si>
    <t>En el caso de que no exista reporte de proveedores incumplidos, deberá unificarse las celdas y colocarse una nota aclaratoria indicando que "NO APLICA" y la razón pertinente.</t>
  </si>
  <si>
    <t>l) El detalle de los contratos de crédito externos o internos; la fuente de los fondos con los que se pagarán esos créditos y cuando se trate de préstamos o contratos de financiamiento en el que conste lo previsto en la Ley Orgánica de Administración Financiera y Control, Ley Orgánica de la Contraloría General del Estado y la Ley Orgánica de Responsabilidad y Transparencia Fiscal, las operaciones y contratos de crédito, los montos, plazos, costos financieros o tipos de interés</t>
  </si>
  <si>
    <t>Contratos de créditos externos</t>
  </si>
  <si>
    <t>Objeto del Endeudamiento</t>
  </si>
  <si>
    <t>Fecha de suscripción o renovación</t>
  </si>
  <si>
    <t>Nombre del deudor</t>
  </si>
  <si>
    <t>Nombre del ejecutor</t>
  </si>
  <si>
    <t>Nombre del acreedor</t>
  </si>
  <si>
    <t>Tasa de Interés (%)</t>
  </si>
  <si>
    <t>Plazo</t>
  </si>
  <si>
    <t>Monto suscrito</t>
  </si>
  <si>
    <t>Fondos con los que se cancelará la obligación crediticia</t>
  </si>
  <si>
    <t>Desembolsos efectuados</t>
  </si>
  <si>
    <t>Desembolsos por efectuar</t>
  </si>
  <si>
    <t>Link para descargar el contrato de crédito externo</t>
  </si>
  <si>
    <t>VALORES TOTALES DE CRÉDITOS EXTERNOS</t>
  </si>
  <si>
    <t>Contratos de créditos internos</t>
  </si>
  <si>
    <t>Link para descargar el contrato de crédito interno</t>
  </si>
  <si>
    <t>VALORES TOTALES DE CRÉDITOS INTERNOS</t>
  </si>
  <si>
    <t>UNIDAD POSEEDORA DE LA INFORMACIÓN - LITERAL l):</t>
  </si>
  <si>
    <t>RESPONSABLE DE LA UNIDAD POSEEDORA DE LA INFORMACIÓN DEL LITERAL l):</t>
  </si>
  <si>
    <t>n) Los viáticos, informes de trabajo y justificativos de movilización nacional o internacional de las autoridades, dignatarios y funcionarios públicos</t>
  </si>
  <si>
    <t>Viáticos nacionales</t>
  </si>
  <si>
    <t>Nombres y apellidos de las y los servidores públicos</t>
  </si>
  <si>
    <t>Puesto insitucional</t>
  </si>
  <si>
    <t>Fecha de inicio del viaje</t>
  </si>
  <si>
    <t>Fecha de finalización del viaje</t>
  </si>
  <si>
    <t>Motivo del viaje</t>
  </si>
  <si>
    <t>Link para descargar el informe de actividades y productos alcanzados con justificativos de movilización</t>
  </si>
  <si>
    <t>Valor del viático</t>
  </si>
  <si>
    <t>Viáticos internacionales</t>
  </si>
  <si>
    <t>TOTAL VIATICOS Y SUBSISTENCIAS NACIONALES</t>
  </si>
  <si>
    <t>LINK PARA DESCARGAR EL REPORTE DE GASTOS</t>
  </si>
  <si>
    <t>TOTAL VIATICOS Y SUBSISTENCIAS INTERNACIONALES</t>
  </si>
  <si>
    <t>TOTAL PASAJES AEREOS NACIONALES</t>
  </si>
  <si>
    <t>TOTAL PASAJES AEREOS INTERNACIONALES</t>
  </si>
  <si>
    <t>TOTAL GASTO COMBUSTIBLE</t>
  </si>
  <si>
    <t>TOTAL REPOSICIONES PASAJES TERRESTRES</t>
  </si>
  <si>
    <t>TOTAL GASTOS VIATICOS Y MOVILIZACIONES</t>
  </si>
  <si>
    <t>UNIDAD POSEEDORA DE LA INFORMACIÓN - LITERAL n):</t>
  </si>
  <si>
    <t>RESPONSABLE DE LA UNIDAD POSEEDORA DE LA INFORMACIÓN DEL LITERAL n):</t>
  </si>
  <si>
    <t>o) El nombre, dirección de la oficina, apartado postal y dirección electrónica del responsable de atender la información pública de que trata esta Ley</t>
  </si>
  <si>
    <t>Nombres y apellidos de la máxima autoridad de la institución</t>
  </si>
  <si>
    <t>Denominación del puesto que ocupa</t>
  </si>
  <si>
    <t>Correo electrónico</t>
  </si>
  <si>
    <t>Número telefónico</t>
  </si>
  <si>
    <t>Responsable de recibir y tramitar los requerimientos de información pública</t>
  </si>
  <si>
    <t>Nombres y apellidos de la o el responsable</t>
  </si>
  <si>
    <t>Dirección de la oficina</t>
  </si>
  <si>
    <t>Extensión</t>
  </si>
  <si>
    <t>Apartado postal</t>
  </si>
  <si>
    <t>Correo electrónico de la o el responsable</t>
  </si>
  <si>
    <t>Link para descargar el documento de delegación realizada por la máxima autoridad
 (Art. 13 Reglamento LOTAIP)</t>
  </si>
  <si>
    <t>UNIDAD POSEEDORA DE LA INFORMACIÓN - LITERAL o):</t>
  </si>
  <si>
    <t>RESPONSABLE DE LA UNIDAD POSEEDORA DE LA INFORMACIÓN DEL LITERAL o):</t>
  </si>
  <si>
    <t>s) Lor organismos seccionales, informarán oportunamente a la ciudadanía de las resoluciones que adopataren, mediante la publicación de las actas de las respectivas sesiones de estos cuerpos colegiado, así como sus planes de desarrollo local</t>
  </si>
  <si>
    <t>GOBIERNOS SECCIONALES (Resoluciones, Actas de Sesiones, Planes de Desarrollo, Plan de Ordenamiento Territorial y Ordenanzas emitidas)</t>
  </si>
  <si>
    <t xml:space="preserve">Plan de Desarrollo Local </t>
  </si>
  <si>
    <t>Plan de Ordenamiento Territorial</t>
  </si>
  <si>
    <t>Link para descargar el Plan de Desarrollo Local</t>
  </si>
  <si>
    <t>Link para descargar el Plan de Ordenamiento Territorial</t>
  </si>
  <si>
    <t>Descripción de la materia</t>
  </si>
  <si>
    <t>Número y fecha del Acta</t>
  </si>
  <si>
    <t>Link para descargar el Acta de la Sesión</t>
  </si>
  <si>
    <t>Resumen de la resolución</t>
  </si>
  <si>
    <t>Número y fecha</t>
  </si>
  <si>
    <t>Instacia que emite la resolución</t>
  </si>
  <si>
    <t>Link para descargar el documento de la resolución</t>
  </si>
  <si>
    <t>UNIDAD POSEEDORA DE LA INFORMACIÓN - LITERAL s):</t>
  </si>
  <si>
    <t>RESPONSABLE DE LA UNIDAD POSEEDORA DE LA INFORMACIÓN DEL LITERAL s):</t>
  </si>
  <si>
    <t xml:space="preserve">a1 Reglamento Orgánico Funcional Institucional por Procesos del GAD MPM </t>
  </si>
  <si>
    <t>UNIDAD DE TALENTO HUMANO</t>
  </si>
  <si>
    <t>maira.murillo@pedromoncayo.gob.ec</t>
  </si>
  <si>
    <t xml:space="preserve">Carta Suprema </t>
  </si>
  <si>
    <t xml:space="preserve">Constitución de la República del Ecuador </t>
  </si>
  <si>
    <t>R.O.N°. 449</t>
  </si>
  <si>
    <t xml:space="preserve">1.Constitución de la República </t>
  </si>
  <si>
    <t>20 de Octubre del 2008</t>
  </si>
  <si>
    <t xml:space="preserve">Código </t>
  </si>
  <si>
    <t xml:space="preserve">Código Orgánico de Organización Territorial, Autonomía y Descentralización </t>
  </si>
  <si>
    <t>R.O.N°. Suplemento 303</t>
  </si>
  <si>
    <t>2. COOTAD</t>
  </si>
  <si>
    <t>Código Orgánico de Plánificación y Finanzas Públicas</t>
  </si>
  <si>
    <t>R.O.N°. Suplemento 306</t>
  </si>
  <si>
    <t xml:space="preserve">Código de Trabajo (Codificación) </t>
  </si>
  <si>
    <t>R.O.N°. Suplemento 167</t>
  </si>
  <si>
    <t>4.Código del trabajo</t>
  </si>
  <si>
    <t>Código Civil (Codificacón)</t>
  </si>
  <si>
    <t>R.O. N° Suplemento 46</t>
  </si>
  <si>
    <t>5. Código Civil</t>
  </si>
  <si>
    <t>Código Orgánico Integral Penal</t>
  </si>
  <si>
    <t>R.O. N° Suplemento 180</t>
  </si>
  <si>
    <t>6. COIP</t>
  </si>
  <si>
    <t>Código de Procedimiento Civil (Codificación)</t>
  </si>
  <si>
    <t>R.O.N°. Suplemento 58</t>
  </si>
  <si>
    <t>Código Orgánico General de Procesos</t>
  </si>
  <si>
    <t>R.O.N°. Suplemento 506</t>
  </si>
  <si>
    <t>8. COGEP</t>
  </si>
  <si>
    <t>22 de mayo del 2015</t>
  </si>
  <si>
    <t>Código Tributario</t>
  </si>
  <si>
    <t>R.O.No. Suplemento 383</t>
  </si>
  <si>
    <t xml:space="preserve">Ley Orgánica </t>
  </si>
  <si>
    <t xml:space="preserve">Ley orgánica de servicio público - LOSEP </t>
  </si>
  <si>
    <t>R.O.N°. Suplemento 294</t>
  </si>
  <si>
    <t>10. LOSEP</t>
  </si>
  <si>
    <t>Ley Orgánica de justicia laboral  y reconocimiento del trabajo en el hogar</t>
  </si>
  <si>
    <t>R.O.N° Suplemento 483</t>
  </si>
  <si>
    <t>11. Ley Orgánica de justicia laboral  y reconocimiento del trabajo en el hogar</t>
  </si>
  <si>
    <t>20 de abril del 2015</t>
  </si>
  <si>
    <t>Ley Orgánica de la Procuraduría General del Estado</t>
  </si>
  <si>
    <t>R.O.N° 312</t>
  </si>
  <si>
    <t>12. Ley Orgánica de la Procuraduría General del Estado</t>
  </si>
  <si>
    <t>Ley Orgánica del Sistema Nacional de Contratación Pública</t>
  </si>
  <si>
    <t>R.O.N° Suplemento 395</t>
  </si>
  <si>
    <t>13. LOSNCP</t>
  </si>
  <si>
    <t xml:space="preserve">Ley Orgánica de Transparencia y Acceso a la Información Pública - LOTAIP   </t>
  </si>
  <si>
    <t>R.O. N° Suplemento 337</t>
  </si>
  <si>
    <t>14. LOTAIP</t>
  </si>
  <si>
    <t>Organico General</t>
  </si>
  <si>
    <t>Ley Orgánica de Régimen Tributario Interno</t>
  </si>
  <si>
    <t>R.O. N° Suplemento463</t>
  </si>
  <si>
    <t>15. LORTI</t>
  </si>
  <si>
    <t xml:space="preserve">Leyes Ordinarias </t>
  </si>
  <si>
    <t>Ley de Modernización del Estado</t>
  </si>
  <si>
    <t>R.O.N°. 349</t>
  </si>
  <si>
    <t>16. Ley de modernización del Estado</t>
  </si>
  <si>
    <t>Reglamentos</t>
  </si>
  <si>
    <t>Reglamento a  la Ley Orgánica del Sistema Nacional de Contratación Pública</t>
  </si>
  <si>
    <t xml:space="preserve">R.Of. Suplemento 588 </t>
  </si>
  <si>
    <t>17. RNLOSNCP</t>
  </si>
  <si>
    <t>Reglamento General a la Ley Orgánica del Servicio Público</t>
  </si>
  <si>
    <t>R.O.No. Suplemento 418</t>
  </si>
  <si>
    <t>18. Reglamento LOSEP</t>
  </si>
  <si>
    <t>01 de abril del última reforma el 22 de enero del 215</t>
  </si>
  <si>
    <t>Reglamento del Código Organico de Planificacion y Finanzas Publicas</t>
  </si>
  <si>
    <t>19. RCOPFP</t>
  </si>
  <si>
    <t>26 de noviembre del 2014</t>
  </si>
  <si>
    <t>Reglamento Organico Funcionalde la Procuraduría General del Estado</t>
  </si>
  <si>
    <t>R.O.No. Suplemento 63</t>
  </si>
  <si>
    <t>20. Reglamento Organico Funcionalde la Procuraduría General del Estado</t>
  </si>
  <si>
    <t xml:space="preserve">Reglamento General a la Ley Orgánica de Transparencia y Acceso a la Información Pública - LOTAIP   </t>
  </si>
  <si>
    <t>R.O.No. Suplemento 507</t>
  </si>
  <si>
    <t>21. RLOTAIP</t>
  </si>
  <si>
    <t>Reglamento General a la Ley de Modernizacion del Estado</t>
  </si>
  <si>
    <t>R.O.No. Suplemento 581</t>
  </si>
  <si>
    <t>22. Reglamento General a la Ley de Modernizacion del Estado</t>
  </si>
  <si>
    <t>Reglamento para la Aplicación Ley de Régimen Tributario Interno</t>
  </si>
  <si>
    <t>R.O.No. Suplemento 209</t>
  </si>
  <si>
    <t>23. Reglamento para la Aplicación Ley de Régimen Tributario Interno</t>
  </si>
  <si>
    <t>Decretos Ejecutivos</t>
  </si>
  <si>
    <t>Mandato Constiuyente 8  Eliminacion y Prohibicion de Terciarizacion</t>
  </si>
  <si>
    <t xml:space="preserve">R.O.No. Suplemento 330 </t>
  </si>
  <si>
    <t>24. MANDATO CONSTITUYENTE 8</t>
  </si>
  <si>
    <t>Mandato Constituyente 2 Remuneracion Maxima en el sector Publico</t>
  </si>
  <si>
    <t>R.O.No. 261</t>
  </si>
  <si>
    <t>25. MANDATO CONSTITUYENTE 2</t>
  </si>
  <si>
    <t>Mandato Constituyente 4 Indemnizaciones por despido en el sector Publico</t>
  </si>
  <si>
    <t xml:space="preserve">R.O.No. Suplemento 273 </t>
  </si>
  <si>
    <t>26. MANDATO CONSTITUYENTE 4</t>
  </si>
  <si>
    <t>14 de febrero del 2008</t>
  </si>
  <si>
    <t>SINDICATURA MUNICIPAL</t>
  </si>
  <si>
    <t>DR. HERNAN RIVERA</t>
  </si>
  <si>
    <t>hernan.rivera@pedromoncayo.gob.ec</t>
  </si>
  <si>
    <t>(02) 3836560  Ext. 115</t>
  </si>
  <si>
    <t>Litteral</t>
  </si>
  <si>
    <t>Descripción del literal del Art. 7 de la LOTAIP</t>
  </si>
  <si>
    <t>EVALUACION DE LA INFORMACIÓN PUBLICA</t>
  </si>
  <si>
    <t>Ítem</t>
  </si>
  <si>
    <t>Frecuencia de actualización</t>
  </si>
  <si>
    <t>Puntaje de cumplimiento</t>
  </si>
  <si>
    <t>Información 
completa</t>
  </si>
  <si>
    <t>Información 
desactualizada</t>
  </si>
  <si>
    <t>Información 
incompleta</t>
  </si>
  <si>
    <t>Sin 
Información</t>
  </si>
  <si>
    <t>CALIFICACION</t>
  </si>
  <si>
    <t>CALIFICACION POR ESTADO DE CUMPLIMIENTO</t>
  </si>
  <si>
    <t>a)</t>
  </si>
  <si>
    <t>CALIFICACIÓN PARA LA EVALUACIÓN EN EL MONITOREO DE LOS PARÁMETROS TÉCNICOS SOBRE EL CUMPLIMIENTO AL ART. 7 DE LA LEY ORGÁNICA DE TRANSPARENCIA Y ACCESO A LA INFORMACIÓN PÚBLICA - LOTAIP</t>
  </si>
  <si>
    <t>Art. 7</t>
  </si>
  <si>
    <r>
      <rPr>
        <b/>
        <sz val="10"/>
        <rFont val="Arial"/>
        <family val="2"/>
      </rPr>
      <t xml:space="preserve">Difusión de la Información Pública.- </t>
    </r>
    <r>
      <rPr>
        <sz val="10"/>
        <rFont val="Arial"/>
        <family val="2"/>
      </rPr>
      <t>Por la transparencia en la gestión administrativa que están obligadas a observar todas las instituciones del Estado que conforman el sector público en los términos del artículo 228 de la Constitución Política de la República y demás entes señalados en el artículo 2 de la presente Ley, difundirán a través de un portal de información o página web, así como de los medios necesarios a disposición del público, implementados en la misma institución, las iguiente información mínima actualizada, que para efectos de esta Ley, se la considera de naturaleza obligatoria:</t>
    </r>
  </si>
  <si>
    <t>Estructura orgánica funcional, base legal que la rige, regulaciones  y procedimientos  internos aplicables a la entidad;   las  metas  y  objetivos   de  las  unidades   administrativas   de  conformidad   con  sus  programas operativos.</t>
  </si>
  <si>
    <t>Mensual</t>
  </si>
  <si>
    <t>a) 1</t>
  </si>
  <si>
    <t>a) 2</t>
  </si>
  <si>
    <t>a) 3</t>
  </si>
  <si>
    <t>c)</t>
  </si>
  <si>
    <t>d)</t>
  </si>
  <si>
    <t>e)</t>
  </si>
  <si>
    <t>f1)</t>
  </si>
  <si>
    <t>F2)</t>
  </si>
  <si>
    <t>g)</t>
  </si>
  <si>
    <t>h)</t>
  </si>
  <si>
    <t>i)</t>
  </si>
  <si>
    <t>j)</t>
  </si>
  <si>
    <t>k)</t>
  </si>
  <si>
    <t>l)</t>
  </si>
  <si>
    <t>m)</t>
  </si>
  <si>
    <t>n)</t>
  </si>
  <si>
    <t>o)</t>
  </si>
  <si>
    <t>El directorio completo de la institución, así como su distributivo de personal.</t>
  </si>
  <si>
    <t>b)</t>
  </si>
  <si>
    <t>b) 1</t>
  </si>
  <si>
    <t>b) 2</t>
  </si>
  <si>
    <t>La remuneración  mensual por puesto y todo ingreso adicional, incluso el sistema de compensación,  según lo establezcan las disposiciones  correspondientes.</t>
  </si>
  <si>
    <t>Los  servicios  que  ofrece  y  las  formas  de  acceder  a  ellos,  horarios  de  atención  y  demás  indicaciones necesarias, para que la ciudadanía pueda ejercer sus derechos y cumplir sus obligaciones.</t>
  </si>
  <si>
    <t>Texto íntegro de todos los contratos colectivos vigentes en la institución, así como sus anexos y reformas.</t>
  </si>
  <si>
    <t>f)</t>
  </si>
  <si>
    <t>Se publicarán los formularios o formatos de solicitudes que se requieran para los trámites inherentes a su campo de acción.</t>
  </si>
  <si>
    <t>Información  total sobre el presupuesto  anual que administra la institución, especificando  ingresos, gastos, financiamiento y resultados operativos de conformidad con los clasificadores presupuestales,  así como liquidación del presupuesto, especificando  destinatarios  de la entrega de recursos públicos.</t>
  </si>
  <si>
    <t>Los resultados de las auditorías internas y gubernamentales al ejercicio presupuestal.</t>
  </si>
  <si>
    <t>Información completa y detallada sobre los procesos precontractuales, contractuales,  de adjudicación y liquidación, de las contrataciones  de obras, adquisición de bienes, prestación de servicios, arrendamientos mercantiles,  etc., celebrados  por la institución  con personas  naturales  o jurídicas,  incluidos  concesiones, permisos o autorizaciones.</t>
  </si>
  <si>
    <t>Un listado de las empresas y personas que han incumplido contratos con dicha institución.</t>
  </si>
  <si>
    <t>Planes y programas de la institución en ejecución.</t>
  </si>
  <si>
    <t>El detalle de los contratos de crédito externos o internos;  se señalará la fuente de los fondos con los que se pagarán  esos créditos.  Cuando se trate de préstamos  o contratos  de financiamiento,  se hará constar, como  lo prevé  la Ley  Orgánica  de  Administración  Financiera  y Control,  Ley  Orgánica  de  la Contraloría General  del  Estado  y  la  Ley  Orgánica   de  Responsabilidad   y  Transparencia   Fiscal,  las  operaciones   y contratos de crédito, los montos, plazo, costos financieros o tipos de interés.</t>
  </si>
  <si>
    <t>Mecanismos   de  rendición   de  cuentas   a  la  ciudadanía,   tales  como  metas  e  informes   de  gestión  e indicadores de desempeño.</t>
  </si>
  <si>
    <t>Los   viáticos,   informes   de   trabajo   y   justificativos   de   movilización   nacional   o  internacional   de   las autoridades, dignatarios y funcionarios públicos.</t>
  </si>
  <si>
    <t>El nombre,  dirección  de la oficina,  apartado  postal y dirección  electrónica  del responsable  de atender  la información pública de que trata esta Ley.</t>
  </si>
  <si>
    <t>X</t>
  </si>
  <si>
    <t>s)</t>
  </si>
  <si>
    <t>Los   organismos   seccionales,   informarán   oportunamente    a   la   ciudadanía   de   las   resoluciones   que adoptaren,  mediante  la publicación  de las actas de las respectivas  sesiones  de estos cuerpos colegiados, así como sus planes de desarrollo local.</t>
  </si>
  <si>
    <t>Calificación obtenida por la cantidad de información publicada</t>
  </si>
  <si>
    <t>DIRECCIÓN DE PLANEACION ESTRATEGICA</t>
  </si>
  <si>
    <t>S/N</t>
  </si>
  <si>
    <t>NO APLICA</t>
  </si>
  <si>
    <t>LCDA. MAIRA MURILLO RAMIREZ</t>
  </si>
  <si>
    <t>02 3836560 ext 138</t>
  </si>
  <si>
    <t>ABALCO QUILLUPANGUI ANA MARIA</t>
  </si>
  <si>
    <t>EDUCADOR/A DESARROLLO INFANTIL</t>
  </si>
  <si>
    <t>DIRECCION SOCIAL INCLUSIVA</t>
  </si>
  <si>
    <t>CALLE SUCRE Nº981 , PARQUE CENTRAL</t>
  </si>
  <si>
    <t>TABACUNDO</t>
  </si>
  <si>
    <t>ACHIÑA ANDRANGO ELSA PIEDAD</t>
  </si>
  <si>
    <t>ALBUJA SALAZAR MONICA GABRIELA</t>
  </si>
  <si>
    <t>ASISTENTE ADMINISTRATIVO/A</t>
  </si>
  <si>
    <t>DIRECCION DE GESTION DE PLANIFICACION</t>
  </si>
  <si>
    <t>ALCOCER CACUANGO DINA LUCIA</t>
  </si>
  <si>
    <t>ALCOCER CACUANGO GLADYS MARGARITA</t>
  </si>
  <si>
    <t>DIRECCION DE GESTION ADMINISTRATIVA</t>
  </si>
  <si>
    <t>ALDAS LANDAZURI SONIA ELIZABETH</t>
  </si>
  <si>
    <t>FISIOTERAPISTA</t>
  </si>
  <si>
    <t>ALEMAN JAIME HUMBERTO</t>
  </si>
  <si>
    <t>ALBAÑIL</t>
  </si>
  <si>
    <t>ALTAMIRANO SILVA MARCO RAFAEL</t>
  </si>
  <si>
    <t>TOPOGRAFO</t>
  </si>
  <si>
    <t>ALVEAR HERMOSA JIMNY ROBERT</t>
  </si>
  <si>
    <t>COMISARIO MUNICIPAL</t>
  </si>
  <si>
    <t>ANDRANGO AIZAGA DORIS BERENIZ</t>
  </si>
  <si>
    <t>ANDRANGO JAMI SALVADOR</t>
  </si>
  <si>
    <t>AYUDANTE DE CUADRILLA</t>
  </si>
  <si>
    <t>ANDRANGO SIMBAÑA JOSE FABIAN</t>
  </si>
  <si>
    <t>PROMOTOR DE DESARROLLO ECONOMICO</t>
  </si>
  <si>
    <t>DIRECCION DE GESTION DESARROLLO COMUNITARIO INTEGR</t>
  </si>
  <si>
    <t>ANRANGO TAMBA SARA ELVIRA</t>
  </si>
  <si>
    <t>RECAUDADORA</t>
  </si>
  <si>
    <t>DIRECCION DE GESTION FINANCIERA</t>
  </si>
  <si>
    <t>ARIAS GUASGUA ELSA LUCIA</t>
  </si>
  <si>
    <t>DIRECCION DE GESTION DE SISTEMAS INFORMATICOS</t>
  </si>
  <si>
    <t>lucia.arias@pedromoncayo.gob.ec</t>
  </si>
  <si>
    <t>ARIAS GUASGUA GUIDO HERNAN</t>
  </si>
  <si>
    <t>TECNICO DE DEPORTES Y MANIFESTACIONES CULTURALES</t>
  </si>
  <si>
    <t>ARROYO CUMBAL MARIA FRANCELINA</t>
  </si>
  <si>
    <t>INSPECTOR DE PATENTES</t>
  </si>
  <si>
    <t>ARROYO SANBONY ELISABET ANGELICA</t>
  </si>
  <si>
    <t>AYALA GUEVARA KELY ESTEFANIA</t>
  </si>
  <si>
    <t>COMISIONES</t>
  </si>
  <si>
    <t>BARAJA SULCA JORGE LUIS</t>
  </si>
  <si>
    <t>GUARDABOSQUES</t>
  </si>
  <si>
    <t>DIRECCION DE GESTION AMBIENTAL</t>
  </si>
  <si>
    <t>BETANCOURT CAZAR MARCIA GERMANIA</t>
  </si>
  <si>
    <t>BOADA MORALES NARCISA DEL ROSARIO</t>
  </si>
  <si>
    <t>BOADA RODRIGUEZ ALEXANDRA XIMENA</t>
  </si>
  <si>
    <t>BOSQUE BOSQUE LUIS GERARDO</t>
  </si>
  <si>
    <t>CHOFER</t>
  </si>
  <si>
    <t>BUITRON CARLOS ALBERTO</t>
  </si>
  <si>
    <t>TECNICO DE INFRAESTRUCTURA</t>
  </si>
  <si>
    <t>BUITRON MORALES GINA MARGORIETH</t>
  </si>
  <si>
    <t>BUITRON VALLEJO LUIS ALBERTO</t>
  </si>
  <si>
    <t>BURBANO CRUZ ROBERTO ANIBAL</t>
  </si>
  <si>
    <t>ANALISTA DE ORDENAMIENTO TERRITORIAL</t>
  </si>
  <si>
    <t>CABASCANGO CABASCANGO JUAN CESAR</t>
  </si>
  <si>
    <t>OPERADOR DE ASEO PUBLICO</t>
  </si>
  <si>
    <t>CABASCANGO CABASCANGO MARIA ERLINDA</t>
  </si>
  <si>
    <t>CONCEJAL</t>
  </si>
  <si>
    <t>CABASCANGO CABASCANGO SEGUNDO GERARDO</t>
  </si>
  <si>
    <t>CABASCANGO CABASCANGO SERGIO RICARDO</t>
  </si>
  <si>
    <t>CABASCANGO CATUCUAGO MARIA ESTHER</t>
  </si>
  <si>
    <t>CABASCANGO CUASCOTA JUAN FRANCISCO</t>
  </si>
  <si>
    <t>CABASCANGO CUASCOTA ROSA ESTHELA</t>
  </si>
  <si>
    <t>CABASCANGO FARINANGO LUIS ALFONSO</t>
  </si>
  <si>
    <t>CABASCANGO GUASGUA DARWIN ALFREDO</t>
  </si>
  <si>
    <t>INPECTOR AMBIENTAL</t>
  </si>
  <si>
    <t>CABASCANGO GUASGUA MARIA ROSALIA</t>
  </si>
  <si>
    <t>OPERADOR DE PARQUES Y JARDINES</t>
  </si>
  <si>
    <t>CABASCANGO INLAGO JOSE VINICIO</t>
  </si>
  <si>
    <t>CABASCANGO SIMBAÑA JOSE MODESTO</t>
  </si>
  <si>
    <t>ALCALDIA</t>
  </si>
  <si>
    <t>CABASCANGO ULCUANGO SEGUNDO EDUARDO</t>
  </si>
  <si>
    <t>CABASCANGO VALLE SEGUNDO WASHINGTON</t>
  </si>
  <si>
    <t>CABEZAS PAILLACHO JESSENIA ELIZABETH</t>
  </si>
  <si>
    <t>TECNICO/A PROTECCION ESPECIAL</t>
  </si>
  <si>
    <t>CACHIPUENDO CABASCANGO LUIS ALBERTO</t>
  </si>
  <si>
    <t>CACHIPUENDO JARRIN CARLOS RODRIGO</t>
  </si>
  <si>
    <t>CACHIPUENDO PINEIDA LILIANA PATRICIA</t>
  </si>
  <si>
    <t>CACUANGO CABASCANGO HENRY FERNANDO</t>
  </si>
  <si>
    <t>POLICIA MUNICIPAL</t>
  </si>
  <si>
    <t>CACUANGO CABASCANGO JEYMI MISHELL</t>
  </si>
  <si>
    <t>CACUANGO CACUANGO JOSE WENCESLAO</t>
  </si>
  <si>
    <t>CACUANGO GUASGUA VINICIO</t>
  </si>
  <si>
    <t>CACUANGO IMBA MYRIAM PATRICIA</t>
  </si>
  <si>
    <t>CACUANGO PUJOTA JUAN BAYARDO</t>
  </si>
  <si>
    <t>CAMPOS LUGMAÑA ROSA ESTHER</t>
  </si>
  <si>
    <t>CARCELEN LARA ROLANDO MARCELO</t>
  </si>
  <si>
    <t>MIEMBROS DE LA JUNTA C.C.N.A</t>
  </si>
  <si>
    <t>CARDENAS LUNA NELSON HUMBERTO</t>
  </si>
  <si>
    <t>CASA ESPINOSA MARIA FERNANDA</t>
  </si>
  <si>
    <t>DIRECCION DE GESTION DE AVALUOS Y CATASTROS</t>
  </si>
  <si>
    <t>CASTILLO CUASCOTA GLADYS BEATRIZ</t>
  </si>
  <si>
    <t>CASTRO NICOLALDE VANESSA CAROLINA</t>
  </si>
  <si>
    <t>CATUCUAGO CUASCOTA NANCY BEATRIZ</t>
  </si>
  <si>
    <t>CATUCUAGO FERNANDEZ JOSE AMILCAR</t>
  </si>
  <si>
    <t>CATUCUAGO MALDONADO LINO ABEL</t>
  </si>
  <si>
    <t>CATUCUAGO TOAPANTA LUIS ALBERTO</t>
  </si>
  <si>
    <t>DIRECTOR DE GESTION AMBIENTAL</t>
  </si>
  <si>
    <t>CHACHA GUACHALA NORA LIZBETH</t>
  </si>
  <si>
    <t>CHANGOLUISA CUZCO MIGUEL ANIBAL</t>
  </si>
  <si>
    <t>CHILIQUINGA PUJOTA GLADYS PATRICIA</t>
  </si>
  <si>
    <t>TECNICO/A DE AVALUOS Y CATASTROS</t>
  </si>
  <si>
    <t>CHORLANGO CATUCUAGO JOSE VIRGILIO</t>
  </si>
  <si>
    <t>CHORLANGO DE LA TORRE LUCIA VERONICA</t>
  </si>
  <si>
    <t>CISNEROS MORALES MANUEL RODRIGO</t>
  </si>
  <si>
    <t>ASISTENTE CONTABLE</t>
  </si>
  <si>
    <t>DIRECCION DE GESTION DE COMUNICACION SOCIAL</t>
  </si>
  <si>
    <t>COBACANGO COBACANGO GALO RODRIGO</t>
  </si>
  <si>
    <t>COLCHA DECAIZA SEGUNDO FRANCISCO</t>
  </si>
  <si>
    <t>COLLAGUAZO CHORLANGO LUIS ALBERTO</t>
  </si>
  <si>
    <t>COLLAGUAZO CUASCOTA JOSE AVELINO</t>
  </si>
  <si>
    <t>COLLAGUAZO CUZCO DIANA VERONICA</t>
  </si>
  <si>
    <t>CONDOR CHINCHERO EDISON GABRIEL</t>
  </si>
  <si>
    <t>COYAGO JITALA LOURDES MARLENE</t>
  </si>
  <si>
    <t>COYAGO NAGUAÑA KARINA LUCIA</t>
  </si>
  <si>
    <t>COYAGO SARCHI FELIX ANGEL</t>
  </si>
  <si>
    <t>COYAGO TUQUERES DIEGO MAURICIO</t>
  </si>
  <si>
    <t>MENSAJERO</t>
  </si>
  <si>
    <t>CRIOLLO CRIOLLO ANA MARIA</t>
  </si>
  <si>
    <t>TALLERISTA</t>
  </si>
  <si>
    <t>CRUZ CAHUEÑAS MARIA GABRIELA</t>
  </si>
  <si>
    <t>ANALISTA DE PROTECCION ESPECIAL</t>
  </si>
  <si>
    <t>CRUZ PILA ANGEL MARIA</t>
  </si>
  <si>
    <t>CUALCHI CUMBAL SEGUNDO JACINTO</t>
  </si>
  <si>
    <t>CUALCHI GUASGUA JOSE MANUEL</t>
  </si>
  <si>
    <t>CUALCHI MALES BAYRON EDUARDO</t>
  </si>
  <si>
    <t>TECNICO DE BIODIVERSIDAD</t>
  </si>
  <si>
    <t>CUALCHI MONTEROS WILLIAN MAURICIO</t>
  </si>
  <si>
    <t>TECNICO DE INF Y SOPORTE A USUARIOS</t>
  </si>
  <si>
    <t>CUALCHI QUIMBIAMBA EDGAR PATRICIO</t>
  </si>
  <si>
    <t>CUASCOTA CHAPIGO LUIS ANGEL</t>
  </si>
  <si>
    <t>OPERADOR DE EQUIPO CAMINER</t>
  </si>
  <si>
    <t>CUASCOTA FERNANDEZ MARIA MARGARITA</t>
  </si>
  <si>
    <t>CUASCOTA TOAPANTA MARIA ERLINDA</t>
  </si>
  <si>
    <t>CUASCOTA VALENCIA WILSON RENE</t>
  </si>
  <si>
    <t>CUENCA MANYA EDWIN JAVIER</t>
  </si>
  <si>
    <t>ANALISTA DE ARIDOS Y PETREOS</t>
  </si>
  <si>
    <t>edwin.cuenca@pedromoncayo.gob.ec</t>
  </si>
  <si>
    <t>CUJI PALTAN CARLOS</t>
  </si>
  <si>
    <t>CUMBAL PERUGACHI JORGE ENRIQUE</t>
  </si>
  <si>
    <t>CUZCO CHORLANGO HECTOR ARNULFO</t>
  </si>
  <si>
    <t>CUZCO CUZCO LUIS ALFONSO</t>
  </si>
  <si>
    <t>CUZCO CUZCO RUTH AMANDA</t>
  </si>
  <si>
    <t>TECNICA DE CONTROL AMBIENTAL</t>
  </si>
  <si>
    <t>CUZCO GUACHAMIN ANGEL ABRAHAM</t>
  </si>
  <si>
    <t>CUZCO IPIALES SEGUNDO MARIANO</t>
  </si>
  <si>
    <t>CUZCO PINEIDA AIDA MARISOL</t>
  </si>
  <si>
    <t>DE LA CRUZ CHICAIZA EDISON GEOVANNY</t>
  </si>
  <si>
    <t>DE LA CRUZ DE LA CRUZ EDISON ROLANDO</t>
  </si>
  <si>
    <t>DE LA CRUZ HEREDIA JULIO CESAR</t>
  </si>
  <si>
    <t>DE LA CRUZ JOSE MIGUEL</t>
  </si>
  <si>
    <t>DE LA CRUZ PAUCAR HEIDY MARISOL</t>
  </si>
  <si>
    <t>RECEPCIONISTA</t>
  </si>
  <si>
    <t>ARCHIVO Y RECEPCION DE DOCUMENTOS</t>
  </si>
  <si>
    <t>DE LA CRUZ VILLA LIZANDRA CESILIA</t>
  </si>
  <si>
    <t>DIAZ AYALA IVAN PATRICIO</t>
  </si>
  <si>
    <t>DIRECTOR DE GESTION DE CONTROL</t>
  </si>
  <si>
    <t>DIRECCION DE CONTROL GESTION</t>
  </si>
  <si>
    <t>DUQUE CADENA MARCO DAVID</t>
  </si>
  <si>
    <t>SECRETARIO GENERAL</t>
  </si>
  <si>
    <t>SECRETARIA GENERAL Y DE CONCEJO</t>
  </si>
  <si>
    <t>ESPINOZA JARRIN GONZALO RODRIGO</t>
  </si>
  <si>
    <t>TECNICO PRODUCCION Y DESARROLLO DE SISTEMAS</t>
  </si>
  <si>
    <t>ESTRELLA LLORI JAQUELINE DEL PILAR</t>
  </si>
  <si>
    <t>FARINANGO CATUCUAGO JOSE RAFAEL</t>
  </si>
  <si>
    <t>FARINANGO PILA JOSE MANUEL</t>
  </si>
  <si>
    <t>FARINANGO TOCACHI MARIANO</t>
  </si>
  <si>
    <t>FERNANDEZ ANDRANGO FANNY CECILIA</t>
  </si>
  <si>
    <t>FERNANDEZ ANDRANGO NORMA JANETH</t>
  </si>
  <si>
    <t>FERNANDEZ CHORLANGO PIEDAD ALEXANDRA</t>
  </si>
  <si>
    <t>FERNANDEZ MALES LUIS OSWALDO</t>
  </si>
  <si>
    <t>FERNANDEZ PINANGO JENNY GISELA</t>
  </si>
  <si>
    <t>FLORES ALEMAN JOSE LUIS</t>
  </si>
  <si>
    <t>FLORES AYALA MARIA JEANETH</t>
  </si>
  <si>
    <t>FLORES MUÑOZ OSWALDO</t>
  </si>
  <si>
    <t>FLORES NEGRETE SEGUNDO MARCELO</t>
  </si>
  <si>
    <t>JEFE DE RENTAS</t>
  </si>
  <si>
    <t>FLORES SALAZAR LUIS ERNESTO</t>
  </si>
  <si>
    <t>FONTE JACOME WILMA ESPERANZA</t>
  </si>
  <si>
    <t>GALLARDO MONTENEGRO JAIME RAMIRO</t>
  </si>
  <si>
    <t>GARCES JIMENEZ JAIME JUAN</t>
  </si>
  <si>
    <t>GRANDA JARAMILLO ELIZABETH MARIANA</t>
  </si>
  <si>
    <t>GUACHALA GUASGUA JUAN SEGUNDO</t>
  </si>
  <si>
    <t>GUACHAMIN BORJA HECTOR RAFAEL</t>
  </si>
  <si>
    <t>TESORERO MUNICIPAL</t>
  </si>
  <si>
    <t>GUACHAMIN RODRIGUEZ SARA BELEN</t>
  </si>
  <si>
    <t>AUXILIAR DE SERVICIOS</t>
  </si>
  <si>
    <t>GUALOTO CUASCOTA LILIANA MARIBEL</t>
  </si>
  <si>
    <t>GUALSAQUI RIVERA FRANK BORYS</t>
  </si>
  <si>
    <t>ALCALDE</t>
  </si>
  <si>
    <t>GUAÑA TITUAÑA JOSE JOAQUIN</t>
  </si>
  <si>
    <t>GUASGUA CABASCANGO LUIS GONZALO</t>
  </si>
  <si>
    <t>GUASGUA CUASCOTA FRANCISCO</t>
  </si>
  <si>
    <t>GUASGUA CUASCOTA JOSE ARTURO</t>
  </si>
  <si>
    <t>GUAYTARILLA PUJOTA JAIME ALCIVAR</t>
  </si>
  <si>
    <t>GUERRERO VARGAS ROBERTO VINICIO</t>
  </si>
  <si>
    <t>GUZMAN AGUILAR LUIS ENRIQUE</t>
  </si>
  <si>
    <t>RESPONSABLE DE BIENES</t>
  </si>
  <si>
    <t>GUZMAN OLMEDO LUIS FABIAN</t>
  </si>
  <si>
    <t>ASESORIA JURIDICA</t>
  </si>
  <si>
    <t>HERMOSA MANTILLA MARIA EUGENIA</t>
  </si>
  <si>
    <t>IGLESIAS CISNEROS JANETH DEL PILAR</t>
  </si>
  <si>
    <t>IMBA CABASCANGO SEGUNDO ANTONIO</t>
  </si>
  <si>
    <t>IMBA CHONTASI GIMENA</t>
  </si>
  <si>
    <t>IMBA CHONTASI SEGUNDO FERMIN</t>
  </si>
  <si>
    <t>IMBA CHORLANGO SEGUNDO ANIBAL</t>
  </si>
  <si>
    <t>IMBA GUACHAMIN JUAN JOSE</t>
  </si>
  <si>
    <t>IMBAQUINGO SOPALO LUIS GONZALO</t>
  </si>
  <si>
    <t>INLAGO CUZCO LUIS ALBERTO</t>
  </si>
  <si>
    <t>ITURRIAGA SALCEDO SANDRA PAULINA</t>
  </si>
  <si>
    <t>JARAMILLO JAIME ALBERTO</t>
  </si>
  <si>
    <t>JARAMILLO MARMOL WLADIMIR AURELIO</t>
  </si>
  <si>
    <t>GUARDALMANCEN</t>
  </si>
  <si>
    <t>JARRIN PAZMIÑO SUSANA AIDEE</t>
  </si>
  <si>
    <t>BIBLIOTECARIA</t>
  </si>
  <si>
    <t>JIMENEZ CISNEROS AMANDA CATALINA</t>
  </si>
  <si>
    <t>TECNICO DE DESARROLLO ECONOMICO</t>
  </si>
  <si>
    <t>LARA CHORLANGO JHOANA MARITZA</t>
  </si>
  <si>
    <t>LOOR MEJIA LEIDA NATIVIDAD</t>
  </si>
  <si>
    <t>LOPEZ CHANGO ALEJANDRO MIGUEL</t>
  </si>
  <si>
    <t>LOVATO HIDALGO ESTEBAN ORLANDO</t>
  </si>
  <si>
    <t>TECNICO FINANCIERO</t>
  </si>
  <si>
    <t>LUGMAÑA CHORLANGO ALEXANDRA PAOLA</t>
  </si>
  <si>
    <t>MALDONADO MALES LUIS RUBEN</t>
  </si>
  <si>
    <t>MANCHENO ALBAN MARCO ALEJANDRO</t>
  </si>
  <si>
    <t>ANALISTA DE COMPRAS PUBLICAS</t>
  </si>
  <si>
    <t>alejandro.mancheno@pedromoncayo.gob.ec</t>
  </si>
  <si>
    <t>MARMOL MARMOL SANTIAGO JAVIER</t>
  </si>
  <si>
    <t>MARROQUIN PUJOTA JUANA ELENA</t>
  </si>
  <si>
    <t>CONTADORA GENERAL</t>
  </si>
  <si>
    <t>MARROQUIN PUJOTA MARTHA MERCEDES</t>
  </si>
  <si>
    <t>MARROQUIN RODRIGUEZ MIRIAN ALICIA</t>
  </si>
  <si>
    <t>MEJIA ROJAS EDUARDO FARITH</t>
  </si>
  <si>
    <t>MECANICO</t>
  </si>
  <si>
    <t>DIRECCION DE GESTION DE PLANEACION ESTRATEGICA</t>
  </si>
  <si>
    <t>MENDEZ JARAMILLO JOSE FERNANDO</t>
  </si>
  <si>
    <t>TECNICO NIÑEZ Y JUVENTUD</t>
  </si>
  <si>
    <t>MORA ZURITA NELSON MARCELO</t>
  </si>
  <si>
    <t>VICEALCALDE</t>
  </si>
  <si>
    <t>MOROCHO CACUANGO LUIS ALFONSO</t>
  </si>
  <si>
    <t>MOROCHO CUZCO JOSE SANTOS</t>
  </si>
  <si>
    <t>MUÑOZ BOADA ROSA ALICIA</t>
  </si>
  <si>
    <t>MUÑOZ MONTOYA VICTOR MANUEL</t>
  </si>
  <si>
    <t>TECNICO FIZCALIZADOR</t>
  </si>
  <si>
    <t>victor.munioz@pedromoncayo.gob.ec</t>
  </si>
  <si>
    <t>MURILLO RAMIREZ MAIRA MAGDALENA</t>
  </si>
  <si>
    <t>ANALISTA DE TALENTO HUMANO</t>
  </si>
  <si>
    <t>NAGUAÑA MALDONADO JOSE AGUSTIN</t>
  </si>
  <si>
    <t>NAVARRETE MERA MANUEL ADRIAN</t>
  </si>
  <si>
    <t>COMUNICADOR SOCIAL</t>
  </si>
  <si>
    <t>NAVARRETE OÑA SILVIA ALEXANDRA</t>
  </si>
  <si>
    <t>ANALISTA FINANCIERA EN PROYECTOS</t>
  </si>
  <si>
    <t>NOVILLO CAHUEÑAS RODRIGO PATRICIO</t>
  </si>
  <si>
    <t>DISEÑADOR PUBLICO</t>
  </si>
  <si>
    <t>NUÑEZ PEREZ CECILIA DEL CARMEN</t>
  </si>
  <si>
    <t>OLMEDO ESPINOSA KATIA MAGDALENA</t>
  </si>
  <si>
    <t>OLMEDO PINARGOTE JOHANNA JAMILETH</t>
  </si>
  <si>
    <t>PAGUAY CENTENO ALEX MAURICIO</t>
  </si>
  <si>
    <t>TECNICO EN SEGURIDAD Y SALUD OCUPACIONAL</t>
  </si>
  <si>
    <t>PAGUAY PORTILLO JULIETA ELIZABETH</t>
  </si>
  <si>
    <t>PAZMIÑO MARIA CARMELA</t>
  </si>
  <si>
    <t>PILA PINANGO JOSE FRANCISCO</t>
  </si>
  <si>
    <t>PINANGO CACUANGO LUIS ALFONSO</t>
  </si>
  <si>
    <t>PINANGO CASTILLO RODRIGO</t>
  </si>
  <si>
    <t>PINANGO CUASCOTA SEGUNDO FIDEL</t>
  </si>
  <si>
    <t>PINANGO PUJOTA CESAR ALFONSO</t>
  </si>
  <si>
    <t>PINANGO VALENCIA LUCIA SUSANA</t>
  </si>
  <si>
    <t>PINCHAO TOAPANTA JENNY ALEXANDRA</t>
  </si>
  <si>
    <t>PINEDA VALLEJOS BLANCA MARIBEL</t>
  </si>
  <si>
    <t>ASISTENTE DE COMPRAS PUBLICAS</t>
  </si>
  <si>
    <t>POLANCO MONTEROS HENRY RODRIGO</t>
  </si>
  <si>
    <t>COORD. DE TRANSP Y TALLERES</t>
  </si>
  <si>
    <t>henry.polanco@pedromoncayo.gob.ec</t>
  </si>
  <si>
    <t>POZO GONZALEZ EDISON JAVIER</t>
  </si>
  <si>
    <t>PUJOTA CABASCANGO CARMEN AIDA</t>
  </si>
  <si>
    <t>PUJOTA IMBA JOSE LUIS</t>
  </si>
  <si>
    <t>PUJOTA QUIMBIAMBA CESAR ALEJANDRO</t>
  </si>
  <si>
    <t>PUJOTA QUINCHIGUANGO JOSE</t>
  </si>
  <si>
    <t>QUILUMBAQUIN CABASCANGO JOSE LEOPOLDO</t>
  </si>
  <si>
    <t>QUIMBIAMBA ALCOSER CARMEN CONSUELO</t>
  </si>
  <si>
    <t>QUIMBIAMBA GUASGUA CRISTIAN GEOVANNY</t>
  </si>
  <si>
    <t>QUIMBIAMBA NUÑEZ MIRYAM ALEXANDRA</t>
  </si>
  <si>
    <t>QUINCHIGUANGO VINUEZA ANA CRISTINA</t>
  </si>
  <si>
    <t>REVELO MONTES ANGEL PATRICIO</t>
  </si>
  <si>
    <t>ANALISTA DISEÑO DE PROYECTOS ARQUITECTONICOS</t>
  </si>
  <si>
    <t>REYES ROJAS NEPTALI ANIBAL</t>
  </si>
  <si>
    <t>REYES VERA LUIS ERNESTO</t>
  </si>
  <si>
    <t>RIVERA IMBA CARLOS GEOVANY</t>
  </si>
  <si>
    <t>TECNICO DE PARQUES Y JARDINES</t>
  </si>
  <si>
    <t>RIVERA IMBA LUIS HERNAN</t>
  </si>
  <si>
    <t>PROCURADOR SINDICO</t>
  </si>
  <si>
    <t>RODRIGUEZ DIAZ HILDA PILAR</t>
  </si>
  <si>
    <t>RODRIGUEZ FLORES ROSARIO DE LOURDES</t>
  </si>
  <si>
    <t>AUXILIAR DE ENFERMERIA</t>
  </si>
  <si>
    <t>ROJAS CUASCOTA SEGUNDO MIGUEL</t>
  </si>
  <si>
    <t>RUIZ HIDALGO JOHANNA CAROLINA</t>
  </si>
  <si>
    <t>CONTROL PREVIO DE PROCESOS</t>
  </si>
  <si>
    <t>SANCHEZ CALUGUILLIN FRANKLIN OSWALDO</t>
  </si>
  <si>
    <t>SANCHEZ CARDENAS VERONICA ZORAYA</t>
  </si>
  <si>
    <t>SANCHEZ CUASCOTA JORGE EMILIO</t>
  </si>
  <si>
    <t>DIRECTOR DE GESTION SOCIAL INCLUSIVA</t>
  </si>
  <si>
    <t>SANCHEZ INLAGO WILSON ORLANDO</t>
  </si>
  <si>
    <t>SANCHEZ SANCHEZ JOSE LEOPOLDO</t>
  </si>
  <si>
    <t>SARCHI BLANCA MARINA</t>
  </si>
  <si>
    <t>SIERRA PERUGACHI CRISTIAN PAULO</t>
  </si>
  <si>
    <t>SIMBAÑA ANDRANGO CARLOS EFRAIN</t>
  </si>
  <si>
    <t>SIMBAÑA IMBA LUIS HUMBERTO</t>
  </si>
  <si>
    <t>SIMBAÑA ZAMBRANO SEGUNDO FERNANDO</t>
  </si>
  <si>
    <t>SIMBAÑA ZURITA JESICA JHOANA</t>
  </si>
  <si>
    <t>SISA CABASCANGO MARIA CLEMENCIA</t>
  </si>
  <si>
    <t>SISA SANCHEZ DAMACIO ANIBAL</t>
  </si>
  <si>
    <t>SOLIS FALCON SETH MAURICIO</t>
  </si>
  <si>
    <t>DIGITADOR AVALUOS Y CATASTROS</t>
  </si>
  <si>
    <t>SUAREZ MANTILLA FAUSTO RAMIRO</t>
  </si>
  <si>
    <t>TECNICO/A DE PROYECTOS</t>
  </si>
  <si>
    <t>fausto.suarez@pedromoncayo.gob.ec</t>
  </si>
  <si>
    <t>SULCA SULCA JOSE RAFAEL</t>
  </si>
  <si>
    <t>TAIMAL AGUAS GERMAN FERNANDO</t>
  </si>
  <si>
    <t>TOAPANTA CASTILLO JOSE JUAN</t>
  </si>
  <si>
    <t>TOAPANTA CASTILLO MIGUEL</t>
  </si>
  <si>
    <t>TOAPANTA COBACANGO NARCISO</t>
  </si>
  <si>
    <t>TOAPANTA CUASCOTA MARTHA SUSANA</t>
  </si>
  <si>
    <t>TOAPANTA LUGMAÑA JOSE LORENZO</t>
  </si>
  <si>
    <t>TOAPANTA VALVERDE CARLA KATHERINE</t>
  </si>
  <si>
    <t>TOBAR VALENCIA JULIO IVAN</t>
  </si>
  <si>
    <t>TORRES ALCOCER LUIS RAMIRO</t>
  </si>
  <si>
    <t>TORRES CABEZAS MARIANA BEATRIZ</t>
  </si>
  <si>
    <t>TORRES MARMOL ORLANDO ANGEL</t>
  </si>
  <si>
    <t>TORRES MEZA ALEJANDRO PAOLO</t>
  </si>
  <si>
    <t>TORRES VINUEZA MARIA GABRIELA</t>
  </si>
  <si>
    <t>TUGUNILAGO CUALCHI ALEX JAVIER</t>
  </si>
  <si>
    <t>TUGUNILAGO LOPEZ SEGUNDO GREGORIO</t>
  </si>
  <si>
    <t>TULCANAZA ARAUJO JESSY PAULINA</t>
  </si>
  <si>
    <t>TUMBACO CABASCANGO MARLON JOSE</t>
  </si>
  <si>
    <t>TUPIZA TITUAÑA ISAIAS</t>
  </si>
  <si>
    <t>USIÑA SHUGULI GERMAN</t>
  </si>
  <si>
    <t>SUBPROCURADOR SINDICO</t>
  </si>
  <si>
    <t>USIÑA USIÑA MARIA CRISTINA</t>
  </si>
  <si>
    <t>VACA GARRIDO JHONY PATRICIO</t>
  </si>
  <si>
    <t>VALENCIA CAMPUES LAURA ALEXANDRA</t>
  </si>
  <si>
    <t>TECNICO DE PRESUPUESTO</t>
  </si>
  <si>
    <t>VALENCIA OLMEDO DAISY ELIZABETH</t>
  </si>
  <si>
    <t>VALENCIA SAENZ SEGUNDO RAMIRO</t>
  </si>
  <si>
    <t>VASQUEZ BUENO WILMER ANIBAL</t>
  </si>
  <si>
    <t>VASQUEZ CUASCOTA LUIS EDUARDO</t>
  </si>
  <si>
    <t>VEGA JARAMILLO SALOME</t>
  </si>
  <si>
    <t>TERAPISTA DE LENGUAJE</t>
  </si>
  <si>
    <t>VELASTEGUI YUGSI JOSE JULIO</t>
  </si>
  <si>
    <t>VERGARA LOOR JOSE ANTONIO</t>
  </si>
  <si>
    <t>VILLA HEREDIA JOSE OCTAVIO</t>
  </si>
  <si>
    <t>VILLA TUPIZA MAYRA KATHERINE</t>
  </si>
  <si>
    <t>VILLACRES QUIMBIAMBA CARLOS RAFAEL</t>
  </si>
  <si>
    <t>YUGCHA CHANGOLUISA SEGUNDO ROSENDO</t>
  </si>
  <si>
    <t>TECNICO DE CULTURA</t>
  </si>
  <si>
    <t>rosendo.yugcha@pedromoncayo.gob.ec</t>
  </si>
  <si>
    <t>ZAMBRANO JIMENEZ HECTOR PATRICIO</t>
  </si>
  <si>
    <t>ASISTENTE DE SISTEMAS INFORMATICOS</t>
  </si>
  <si>
    <t>hector.zambrano@pedromoncayo.gob.ec</t>
  </si>
  <si>
    <t>ZAMBRANO RIVADENEIRA OSWALDO ESNABEL</t>
  </si>
  <si>
    <t xml:space="preserve">NO APLICA, SE USA EL SISTEMA OLYMPO </t>
  </si>
  <si>
    <t>LCDA. MAIRA MURILLO</t>
  </si>
  <si>
    <t>(02) 383 6560 ext 138</t>
  </si>
  <si>
    <t>PROCESO LEGISLATIVO</t>
  </si>
  <si>
    <t>PROCESOS HABILITANTES DE ASESORIA</t>
  </si>
  <si>
    <t>PROCESOS HABILITANTES DE APOYO</t>
  </si>
  <si>
    <t>PROCESOS AGREGADORES DE VALOR</t>
  </si>
  <si>
    <t>CT</t>
  </si>
  <si>
    <t>NIVEL 2</t>
  </si>
  <si>
    <t>NIVEL 1</t>
  </si>
  <si>
    <t>NIVEL 4</t>
  </si>
  <si>
    <t>SERVIDOR PUBLICO DE APOYO 1</t>
  </si>
  <si>
    <t>OPERADOR DE AGUA POTABLE</t>
  </si>
  <si>
    <t>SERVIDOR PUBLICO 2</t>
  </si>
  <si>
    <t>TECNICO DESARROLLO ECONOMICO</t>
  </si>
  <si>
    <t>NIVEL 5</t>
  </si>
  <si>
    <t>OPERADOR DE LA CARGADORA</t>
  </si>
  <si>
    <t>SERVIDOR PUBLICO DE APOYO 3</t>
  </si>
  <si>
    <t>SINDICATO UNICO DE TRABAJADORES  DEL CANTON PEDRO MONCAYO</t>
  </si>
  <si>
    <t>26 DE DICIEMBRE DEL 2012</t>
  </si>
  <si>
    <t xml:space="preserve">Alcaldía </t>
  </si>
  <si>
    <t xml:space="preserve">Secretaría General </t>
  </si>
  <si>
    <t xml:space="preserve">Número de actos legislativos publicados a través del registro oficial. </t>
  </si>
  <si>
    <t>Asesoría Jurídica</t>
  </si>
  <si>
    <t>Porcentaje de trámites jurídicos institucionales sobre actos legalislativos, administrativos y patrocinio judicial.</t>
  </si>
  <si>
    <t>Porcentaje de trámites jurídicos internos sobre actos legalislativos, administrativos y patrocinio judicial.</t>
  </si>
  <si>
    <t xml:space="preserve">Dirección de Gestión de Control </t>
  </si>
  <si>
    <t xml:space="preserve">Porcentaje de fiscalización institucional a la inversión pública bajo su responsabilidad. </t>
  </si>
  <si>
    <t xml:space="preserve">Comunicación Social </t>
  </si>
  <si>
    <t>Porcentaje mínimo de población informada de la gestión municipal.</t>
  </si>
  <si>
    <t>Dirección de Gestión Administrativa</t>
  </si>
  <si>
    <t>Dar asistencía operativa, técnica operativa y de log´sitica a todas las dependencias municipales a fin de cumplir con los objetivos institucionales propuestos en el POA anual.</t>
  </si>
  <si>
    <t xml:space="preserve">Talento Humano </t>
  </si>
  <si>
    <t>Planificar y administrar el Sistema Integrado de desarrollo del Talento Humano de la Municipalidad.</t>
  </si>
  <si>
    <t>Unidad de Compras Públicas</t>
  </si>
  <si>
    <t>Elaborar, publicar, evaluar y verificar el cumplimiento del Plan Anual de Contratación de la Institución en coordinación con las demás unidades de la Municipalidad y registrarlo en el portal de compras públicas</t>
  </si>
  <si>
    <t xml:space="preserve">Número de publicaciones del PAC </t>
  </si>
  <si>
    <t>Número de resoluciones de reforma PAC programadas y ejecutadas</t>
  </si>
  <si>
    <t>Número de procesos publicados  y ejecutados</t>
  </si>
  <si>
    <t>Número de procesos infimas cuantias programados y ejecutados</t>
  </si>
  <si>
    <t>Número de matrices de reporte de infimas cuantias programadas y ejecutados</t>
  </si>
  <si>
    <t>Número de Matrices LOTAIP programadas y entregadas</t>
  </si>
  <si>
    <t>Comisaría Municipal</t>
  </si>
  <si>
    <t>Verificar la aplicación y cumplimiento de la Leyes, Ordenanzas y Reglamentos Municipales</t>
  </si>
  <si>
    <t xml:space="preserve">Control de Bienes y Bodega </t>
  </si>
  <si>
    <t>Planificar, dotar y adecuar el sistema de control de bienes y servicios para sastisfacer de manera eficiente y eficáz las necesidades generadas dentro de la institución.</t>
  </si>
  <si>
    <t xml:space="preserve">Porcentaje de cumplimiento del PAC
</t>
  </si>
  <si>
    <t>Porcentaje de bienes activos fijos y sujetos de control administrativo ingresados</t>
  </si>
  <si>
    <t>Seguridad y Salud Ocupacional</t>
  </si>
  <si>
    <t>Planificar, ejecutar, y controlar el subsistema de seguridad y salud ocupacional del GAD Municipal de Pedro Moncayo.</t>
  </si>
  <si>
    <t>Porcentaje de implementación del Plan de Seguridad y Salud Ocupacional</t>
  </si>
  <si>
    <t>Transporte, Maquinaria y Talleres</t>
  </si>
  <si>
    <t xml:space="preserve">Establecer un modelo administrativo de organización, control, seguimiento y evaluación de los vehículos y maquinaria del parque automotor de la municipalidad, logrando con eficiencia y eficacia su utilización, cumpliendo las disposiciones legales. </t>
  </si>
  <si>
    <t>Porcentaje de parque automotor en buenas condiciones.</t>
  </si>
  <si>
    <t>Dirección de Gestión Financiera</t>
  </si>
  <si>
    <t>Garantizar el presupuesto de la institucion, a través de politicas de cobranzas enmarcadas en estrategias y en el marco legal vigente.</t>
  </si>
  <si>
    <t>Porcentaje de incremento de ingresos en el presupuesto.</t>
  </si>
  <si>
    <t>Establecer modelos de eficiencia en el control, registro y pago de los diferentes procesos propios de la institución.</t>
  </si>
  <si>
    <t>Porcentaje de ejecución presupuestaria.</t>
  </si>
  <si>
    <t>Gestión Tecnológica</t>
  </si>
  <si>
    <t>Administrar, coordinar y gestionar los recursos tecnológicos del GAD, administrando la tecnología de la información y comunicación en el ámbito interno y externo, para cumplir las metas institucionales y disposiciones legales vigentes.</t>
  </si>
  <si>
    <t>Porcentaje de unidades con equipamiento adecuado para responder a las demandas internas y externas.</t>
  </si>
  <si>
    <t xml:space="preserve">Dirección de Gestión de Planificación </t>
  </si>
  <si>
    <t>Porcentaje cumplimiento de la planificación territorial y de desarrollo urbano y rural.</t>
  </si>
  <si>
    <t>Subunidad de Áridos y Pétreos</t>
  </si>
  <si>
    <t>Controlar y regular las actividades de minas de áridos y pétreos de acuerdo a su competencia para obtener materiales de calidad.</t>
  </si>
  <si>
    <t>Dirección de Gestión de Infraestructura</t>
  </si>
  <si>
    <t>Número de obras ejecutadas.</t>
  </si>
  <si>
    <t>Dirección de Gestión de Avaluos y Catastros</t>
  </si>
  <si>
    <t>Dirección de Gestión Ambiental</t>
  </si>
  <si>
    <t>Porcentaje de adopción de la competencia ambiental según plan de implementación.</t>
  </si>
  <si>
    <t>Control Ambiental</t>
  </si>
  <si>
    <t>Promover la mejora del desempeño de las actividades productivas para garantizar la calidad de los recursos agua saludable, aire limpio y suelo sano y productivo en el cantón Pedro Moncayo, verificando el cumplimiento de la normativa ambiental Local y Nacional.</t>
  </si>
  <si>
    <t>Número de actividades económicas cumpiendo con la normativa ambiental.</t>
  </si>
  <si>
    <t>Número de auditorías de cumplimiento ambiental implementadas.</t>
  </si>
  <si>
    <t>Número de permisos y/o licencias ambientales aprobadas.</t>
  </si>
  <si>
    <t>Porcentaje de implementación de medidas de mitigación y adaptación al cambio climático.</t>
  </si>
  <si>
    <t>Porcentaje de avance de aprobación de los planes de Restauración Forestal diseñados y presentados.</t>
  </si>
  <si>
    <t xml:space="preserve">Subunidad de Biodiversidad </t>
  </si>
  <si>
    <t>Porcentaje de avance del Proceso de declaratoria de Mojanda como área de protegida.</t>
  </si>
  <si>
    <t>Subunidad de Parques y Jardines</t>
  </si>
  <si>
    <t>Número de áreas verdes municipales con una ornamentación adecuada.</t>
  </si>
  <si>
    <t xml:space="preserve">Unidad de Resíduos Sólidos </t>
  </si>
  <si>
    <t>Porcentaje de cobertura de recolección de residuos sólidos en el cantón.</t>
  </si>
  <si>
    <t>Dirección de Gestión Social Inclusiva</t>
  </si>
  <si>
    <t>Unidad de Protección Especial</t>
  </si>
  <si>
    <t xml:space="preserve">Diagnosticar, planificar, coordinar, desarrollar, ejecutar, y evaluar planes, programas y proyectos de atención a niños/as adolescentes, jóvenes, adultos mayores, personas con discapacidad en el marco de las políticas públicas locales y Nacionales. </t>
  </si>
  <si>
    <t>Unidad de la Niñez y Juventud</t>
  </si>
  <si>
    <t xml:space="preserve">Impulsar la inclusión social y la protección especial universal, durante el ciclo de vida de las personas en situación de vulneración de derechos, disminuyento toda forma de discriminación y violencia, mediante la participación del estado, familia y comunidad. </t>
  </si>
  <si>
    <t>Número de reportes al Sistema de Información de Gobiernos Autónomos Descentralizados (SIGAD)</t>
  </si>
  <si>
    <t>Unidad de Planeación Institucional</t>
  </si>
  <si>
    <t>Apoyar en la identificación, diseño, gestión y ejecución de proyectos para el desarrollo Estratégico cantonal</t>
  </si>
  <si>
    <t xml:space="preserve">Porcentaje  de cumplimiento del POA </t>
  </si>
  <si>
    <t xml:space="preserve">Porcentaje de cumplimiento de LOTAIP </t>
  </si>
  <si>
    <t>Unidad de Cooperación Internacional</t>
  </si>
  <si>
    <t xml:space="preserve">Gestionar  y ejecutar políticas de cooperación internacional para obtener recursos económicos y materiales para el desarrollo del cantón. </t>
  </si>
  <si>
    <t xml:space="preserve">Número de Proyectos de Cooperación alineados con el PDOT, que cuentan con financiamiento </t>
  </si>
  <si>
    <t>Inversión atraida a territorio a través de Cooperación Internacional (U$)</t>
  </si>
  <si>
    <t xml:space="preserve">Unidad de Turismo </t>
  </si>
  <si>
    <t xml:space="preserve">Lograr posesionar al cantón a nivel local, Nacional e internacional, como uno de los destinos turisticos más visitados por los turistas, explotando todas las potancialidades que en el se asientan. </t>
  </si>
  <si>
    <t>Número de visitantes en la Zona Lacustre de Mojanda.</t>
  </si>
  <si>
    <t xml:space="preserve">Desarrollo Comunitario Integral </t>
  </si>
  <si>
    <t>Desarrollar estrategias, acciones, políticas, programas y proyectos que permitan mejorar la economía de la zona urbana de Pedro Moncayo y su zona rural, aprovechando sus potencialidades, su vocación de desarrollo, y su infraestructura de mercados de forma que se logre un crecimiento económico en forma equitativa e incluyente para sus pobladores, que permita mejorar sus capacidad de retención y acumulación de riqueza en el Cantón y la generación de empleo e ingresos.</t>
  </si>
  <si>
    <t xml:space="preserve">Unidad de Desarrollo Económico Local </t>
  </si>
  <si>
    <t xml:space="preserve">Promover actividades productivas y competitivas que contribuyan con el desarrollo del cantón generando empleo, a través de emprendimientos, inversiones público privadas, y capacitación para el mejoramiento de la producción, comercialización de productos y ventas de servicios a turistas, con altos índices de calidad tanto para el mercado interno como externo. </t>
  </si>
  <si>
    <t>Unidad de Participación y Seguridad Ciudadana</t>
  </si>
  <si>
    <t xml:space="preserve">Promover e incentivar el ejercicio de los derechos de participación ciudadana, vinculando la gestión comunitaria a la gestión pública institucional y estableciendo e impulsando mecanismos de control social a la gestión municipal. </t>
  </si>
  <si>
    <t>Número de lideres participantes en las asambleas cantonales.</t>
  </si>
  <si>
    <t>Número de propuestas de iniciativa propia o  colectivo/organizativa.</t>
  </si>
  <si>
    <t xml:space="preserve">Porcentaje  de respuesta a las solicitudes de transparentación de información pública. </t>
  </si>
  <si>
    <t xml:space="preserve">Porcentaje de cumplimiento de los presupuestos participativos. </t>
  </si>
  <si>
    <t>Número de reuniones del Consejo Cantonal de Planificación y Veedurías de la gestión Municipal.</t>
  </si>
  <si>
    <t>Implementar en el cantón una cultura orientada a la seguridad y prevención de riesgos.</t>
  </si>
  <si>
    <t xml:space="preserve">Porcentja de reducción de hechos delictivos registrados por brigadas barriales y comunitarias respecto al ejercicio anterior desglosado por género, autoidentificación cultural y procedencia. </t>
  </si>
  <si>
    <t>Porcentaje de cumplimiento del plan de acción anual del COE.</t>
  </si>
  <si>
    <t>Unidad de Cultura</t>
  </si>
  <si>
    <t>Consolidar la construcción de políticas públicas, el ejercicio de los derechos culturales y la gestión territorial del Buen Vivir del Cantón Pedro Moncayo articulando la diversidad cultural del cantón, para fortalecer las capacidades de cada una de las manifestaciones, expresiones, patrimonios y actores culturales, desde su especificidad.</t>
  </si>
  <si>
    <t xml:space="preserve">Porcentaje de cumplimiento de las agendas culturales a nivel parroquial y cantonal </t>
  </si>
  <si>
    <t>Unidad de Deportes</t>
  </si>
  <si>
    <t xml:space="preserve">Generar un ambiente sano y saludable para la ciudadanía del cantón Pedro Moncayo mediante la implantación de proyectos deportivos. </t>
  </si>
  <si>
    <t xml:space="preserve">Porcentaje de cumplimiento de la agenda deportiva y recreativa </t>
  </si>
  <si>
    <r>
      <t>Número de predios con información catastral actualizada</t>
    </r>
    <r>
      <rPr>
        <sz val="10"/>
        <color indexed="10"/>
        <rFont val="Century Gothic"/>
        <family val="2"/>
      </rPr>
      <t>.</t>
    </r>
  </si>
  <si>
    <t>(02) 383 6560 Ext. 127</t>
  </si>
  <si>
    <t>Dirección de Planeación  Estratégica</t>
  </si>
  <si>
    <t xml:space="preserve">Planificar y coordinar el desarrollo integral cantonal y prestar asesoramiento técnico para la formulación y estructuración de los Planes de Desarrollo Estratégico Cantonal y las propuestas del Plan de Desarrollo Urbano y de Ordenamiento Territorial Cantonal; canalizar y coordinar las acciones y el trabajo interdisciplinario de los diferentes procesos y subprocesos, así como la elaboración de estudios, documentos técnicos, y la investigación necesaria para mejorar y evaluar la operatividad de los proyectos y productos, articulados al Plan Nacional de Desarrollo - PNBV. </t>
  </si>
  <si>
    <t>Porcentaje de implementación del sistema de monitoreo y evaluación del PDOT</t>
  </si>
  <si>
    <t xml:space="preserve">Porcentaje de asistencia operativa, administrativa y de logística a todas las dependencias del GAD Municipal de Pedro Moncayo.
</t>
  </si>
  <si>
    <t xml:space="preserve">Porcentaje de administración integral del talento humano desarrollada.
</t>
  </si>
  <si>
    <t xml:space="preserve">Porcentaje de cumplimiento de la gestión institucional anual.
</t>
  </si>
  <si>
    <t xml:space="preserve">Dar fe y oportuno trámite a los actos y asuntos del Concejo Municipal y Alcaldía; así como mantener  el  archivo general de la institución.
</t>
  </si>
  <si>
    <t xml:space="preserve">Brindar asesoramiento legal,  oportuno y seguridad jurídica en los diferentes procesos, y subprocesos institucionales a través del patrocinio y defensa legal de los intereses municipales dentro del ámbito judicial y extrajudicial, enmarcados en la legislación vigente.
</t>
  </si>
  <si>
    <t xml:space="preserve">Porcentaje de obras de Infraestructura y vialidad por administración directa con fiscalización insititucional. 
</t>
  </si>
  <si>
    <t xml:space="preserve">Informar a la ciudadanía sobre la gestión municipal a través de diferentes medios, promoviendo una mayor participación.
</t>
  </si>
  <si>
    <t xml:space="preserve">Cumplir con las atribuciones que se describen en el Art. 60 del  COOTAD. 
</t>
  </si>
  <si>
    <t xml:space="preserve">Realizar el seguimiento y control de la ejecución de la obra pública municipal en cumplimiento a la Ley Orgánica del Sistema Nacional de Contratación Pública e informar la terminación de los procesos.
</t>
  </si>
  <si>
    <t xml:space="preserve">Liderar, coordinar, facilitar y articular las directrices y políticas de la planificación y de ordenamiento territorial, mediante el fortalecimiento contínuo de los procesos a fin de cumplir con  los objetivos y resultados que llevan a un adecuado desarrollo y ordenamiento territorial del Cantón Pedro Moncayo. 
</t>
  </si>
  <si>
    <t xml:space="preserve">Número de áreas mineras de materiales áridos y pétreos  en explotación controladas y reguladas/Número de áreas mineras de materiales áridos y pétreos planificadas.
</t>
  </si>
  <si>
    <t xml:space="preserve">Planear, programar y ejecutar las obras de vialidad urbana e infraestructura de acuerdo a las competencias que por ley corresponde y las que se suscriban en cumplimiento al Plan de Desarrollo y Ordenamiento Territorial.
</t>
  </si>
  <si>
    <t xml:space="preserve">Disponer y proveer mediante sistemas tecnológicos información catastral predial, calificada y georeferenciada, consolidada y georeferenciada del cantón para una planificación adecuada del desarrollo del cantón y a determinación de las obligaciones tributarias que establece la ley. 
</t>
  </si>
  <si>
    <t xml:space="preserve">Ejercer de manera concurrente la competencia de gestión ambiental en una perspectiva integral y de corresponsabilidad, con un enfoque sistemático, a través de la ejecución de acciones preventivas y de mitigación, la supervición, control y sanción  de actividades que generen impactos negativos al ambiente. 
</t>
  </si>
  <si>
    <t xml:space="preserve">Coordinar la formulación de la planificación ambiental cantonal e institucional   y liderar la formulación de políticas ambientales y sectoriales  que garanticen la implementación de medidas adecuadas, transversales y equitativas de adaptación y mitigación al cambio climático.
</t>
  </si>
  <si>
    <t xml:space="preserve">Manejar el área protegida municipal, rescate de laderas y quebradas, gestión de espacios verdes urbanos que conserven bosques y biodiversidad manteniendo los cinturones verdes del cantón, y el manejo adecuado del arbolado urbano. 
</t>
  </si>
  <si>
    <t xml:space="preserve">Contribuir al desarrollo sustentable del cantón mediante la conservación de la diversidad biológica, el uso sostenible de sus componentes y la participación justa y equitativa de sus beneficios, desarrollando actividades para el manejo de la Zona Lacustre de Mojanda, de manera participativa con los actores involucrados. 
</t>
  </si>
  <si>
    <t>NIVEL DE APOYO A LA GESTIÓN</t>
  </si>
  <si>
    <t>PROCESOS GOBERNANTES Y ASESORIA</t>
  </si>
  <si>
    <t>Junta de Protección de derechos</t>
  </si>
  <si>
    <t xml:space="preserve">Trabajar por los sectores de mayor vulnerabilidad de la niñez y adolescencia </t>
  </si>
  <si>
    <t>Porcentaje de casos de vulneración de derechos  reciben atención bajo el código de la niñez y adolescencia -   interponen acciones ante las autoridades  -</t>
  </si>
  <si>
    <t xml:space="preserve">Porcentaje de incremento de cobertura de programas de atención a grupos vulnerables.
</t>
  </si>
  <si>
    <t xml:space="preserve">Número de atenciones de rehabilitación física, terapia de lenguaje, estimulación temprana y traumatología en el Centro de Rehabilitación (Misión Solidaria Nuestra Señora de Natividad). 
</t>
  </si>
  <si>
    <t xml:space="preserve">Número de personas vulnerables beneficiadas con restitución de derechos.
</t>
  </si>
  <si>
    <t xml:space="preserve">Número de adultos mayores atendidos.
</t>
  </si>
  <si>
    <t>Sesión Ordinaria del Concejo Municipal de Pedro Moncayo</t>
  </si>
  <si>
    <t>Acta 1</t>
  </si>
  <si>
    <t>Concejo Municipal</t>
  </si>
  <si>
    <t>Acta 2</t>
  </si>
  <si>
    <t>Acta 3</t>
  </si>
  <si>
    <t>Acta 4</t>
  </si>
  <si>
    <t>SECRETARÍA GENERAL</t>
  </si>
  <si>
    <t>(02) 383 6560  Ext. 106</t>
  </si>
  <si>
    <t xml:space="preserve">Número nin@s de 12 a 36 meses atendidos de manera integral en los CIBV.
</t>
  </si>
  <si>
    <t xml:space="preserve">Aportar al mejoramiento de la calidad de vida de los grupos de atención prioritaria y ciudadanía durante el ciclo de vida, con un enfoque de derechos, responsabilidad, corresponsabilidad,  integralidad y participación en el marco de la democracia participativa incluyente para promover el Buen Vivir,  mediante la articulación de potencialidades y esfuerzos de los actores, y factores, considerando las normas, regulaciones vigentes y los recursos disponibles.
</t>
  </si>
  <si>
    <t xml:space="preserve">Número de atenciones de terapia física y ocupacional domiciliaria a personas con discapacidad  y / o familiares. 
</t>
  </si>
  <si>
    <t>Documentación, informes, ordenanzas entre otros del GAD MPM</t>
  </si>
  <si>
    <t>08:00 a 17:00</t>
  </si>
  <si>
    <t>Formulario solicitud Acceso a la Información</t>
  </si>
  <si>
    <t>Emisión de títulos de crédito</t>
  </si>
  <si>
    <t>Emisión de titulos de crédito y comprobantes de cobro de servicios que brinda la Municipalidad.</t>
  </si>
  <si>
    <t>Adquirir Ventanillas de Rentas</t>
  </si>
  <si>
    <t>Revisión de documentación habilitante, calculo de valores a emitir de acuerdo a ordenanzas municipales y las demas que establece la ley (Balances y Formularios de Actividades Comerciales)</t>
  </si>
  <si>
    <t>Lunes a Viernes       De 08:00 a 13:00 / 14:00 a 17:00</t>
  </si>
  <si>
    <t>En caso de calculo 5 disa, para el caso de tasas y servicios 1 hora.</t>
  </si>
  <si>
    <t>Contribuyentes Externos (Personas Naturales y Jurídicas)</t>
  </si>
  <si>
    <t xml:space="preserve">Servicio de Rentas </t>
  </si>
  <si>
    <t xml:space="preserve">     ( 02)3836-560 ext. 152</t>
  </si>
  <si>
    <t>www.pedromoncayo.gob.ec</t>
  </si>
  <si>
    <t>1 hora</t>
  </si>
  <si>
    <t>Lunes a Viernes       De 08:00 a 13:00 / 14:00 a 16:30</t>
  </si>
  <si>
    <t>Oficina</t>
  </si>
  <si>
    <t>Transferencia de dominio</t>
  </si>
  <si>
    <t>Actualiza los datos del nuevo titular del predio</t>
  </si>
  <si>
    <t xml:space="preserve">1. Coger turno;
2. Atención personalizada inmediata; 
3. Se demora 3 días cuando hay dibujos por fraccionamientos;
4. Digitación y actualización de datos;
5. Despacho de trámite; 
</t>
  </si>
  <si>
    <t>Propietario de predios</t>
  </si>
  <si>
    <t>Oficina, 
Ventanilla de Avalúos y Catastros
Correo electónico
Teléfono
Trabajo de campo</t>
  </si>
  <si>
    <t>Se emite el avalúo y la ubicación del predio;</t>
  </si>
  <si>
    <t>1. Coger turno;
2. Procede en el módulo, con atención personalizada, revisión en el archivo catastral;
3. Presenta formulario e imprime el avalúo y/o ubicación del predio;</t>
  </si>
  <si>
    <t>10 minutos</t>
  </si>
  <si>
    <t>gratuito</t>
  </si>
  <si>
    <t>Permite revisar, actualizar datos del catastro, verificar y emitir una resolución certificando área, linderos y dimensiones de lotes que antes no tenían esos datos en la escritura;</t>
  </si>
  <si>
    <t>Solicitud firmada adjuntando una carpeta con documentos y planos; procede para regularizar títulos que no contienen área y/o dimensiones en los linderos;</t>
  </si>
  <si>
    <t xml:space="preserve">1. Solicitud dirigida al(a] Director (a) de Avalúos Catastros, firmada por el o los propietarios;
2. Copia del pago del impuesto predial del año incurso;
3. Certificado de no adeudar al municipio;
4. Copia simple de la escritura registrada;
5. Certificado de gravámenes actualizado del registro de la propiedad;
6. Certificado de ventas otorgado por el registro de la propiedad, en el caso de existir ventas anteriores;
7. Copia de la cédula y la papeleta de votación del o los propietarios.
8. Cuatro planos originales, firmados por uno de los siguientes profesionales: Arquitecto, Ing. civil. Topógrafo, y el o los propietarios que consten en el certificado de gravámenes;
9. Firma de los colindantes, adjuntando copias de las cédulas o caso contrario se deberá presentar una declaración juramentada por parte del o los propietarios indicando que exime de responsabilidad al Municipio en posibles y futuros problemas de linderos, además, que no tiene problemas de linderos con sus colindantes, deberá adjuntar el plano del terreno con las respectivas medidas y superficie.
10. Archivo digital, dibujado en AUTOCAD.
11. Copia del registro del SENESCYT y del Municipio, del profesional responsable del levantamiento topográfico;
12. Pago de tasa por servicios técnicos y administrativos;
</t>
  </si>
  <si>
    <t>1. Ingresa la carpeta con un número de trámite;
2. Asigna técnico de catastros para la revisión y certificación de plano con áreas, linderos y dimensiones;
3. Con la certificación de plano con áreas, linderos y dimensiones, se procede a la revisión legal y elaboración de la Resolución Administrativa de certificación de Areas y linderos;
4. Se entrega al profesional que firma la solicitud o propietario solicitante;</t>
  </si>
  <si>
    <t>3% RBU</t>
  </si>
  <si>
    <t>10 días</t>
  </si>
  <si>
    <t>Emisión de líneas de fábrica</t>
  </si>
  <si>
    <t>Permiso que sirve para retiros de la vía pública y zonas de protección</t>
  </si>
  <si>
    <t>Hacercándose a las instalaciones del Gad Municipal del Catón Pedro Moncayo o en la página Web www.pedromoncayo.gob.ec</t>
  </si>
  <si>
    <t>Verificación y recepción de la documentación, entrega</t>
  </si>
  <si>
    <t>de lunes a vierne de 08h00 a 13h00 y de 14h00 a 17h00</t>
  </si>
  <si>
    <t>10.62</t>
  </si>
  <si>
    <t>8 días</t>
  </si>
  <si>
    <t>ciudadanía en general</t>
  </si>
  <si>
    <t xml:space="preserve">Dirección de Planificación Gad Municipal del Cantón Pedro oncayo, Oficina de Descentralización Malchinguí, </t>
  </si>
  <si>
    <t>Formulario 1</t>
  </si>
  <si>
    <t>No aplica</t>
  </si>
  <si>
    <t>Permisos de construcción/aprobación de planos de construcción</t>
  </si>
  <si>
    <t>Permiso que se otorga para edificaciones que supera los 30m2  de construcción</t>
  </si>
  <si>
    <t>1,- Solicitud dirigida al director/a de Planificación 2.- Línea de fábrica actualizada 3.- copia de la carta del impuesto predial actualizada 4.- Copia de la escritura inscrita en el Registro de la Propiedad 5.- Copia de la cédula y papeleta de votación del propietario (s) 6.- Certificado de no adeudar al Municipio 7.- Formulario de revisión de planos para edificación 8.- Formulario de fondo de garantía 9.- Formulario del INEC 10.- Certificado de gravamen actualizado 11.- Cuatro planos arquitectónicos y de instalaciones 12.- Archivo digital 13.- Copia de la cédula de identidad del proyectista responsable y certificado del Snescyt</t>
  </si>
  <si>
    <t>En relación a la tabla de la Ordenanza del Plan Físico</t>
  </si>
  <si>
    <t xml:space="preserve">Dirección de Planificación Gad Municipal del Cantón Pedro oncayo </t>
  </si>
  <si>
    <t>Tabacundo, Calle Sucre 981 Parque Central, Telef. 3836560</t>
  </si>
  <si>
    <t>Formulario 2, Formulario 3</t>
  </si>
  <si>
    <t>Aprobación de planos de legalización de construcciones informales</t>
  </si>
  <si>
    <t>Trámite que se realiza para las construcciones ilegales</t>
  </si>
  <si>
    <t>En relación a la tabla de la Ordenanza del Plan Físico y pago de tasa de legalización es el 1% del costo estimado de la construcción</t>
  </si>
  <si>
    <t>Formulario 2 Formulario 3</t>
  </si>
  <si>
    <t>Compatibilidad de usos de suelo</t>
  </si>
  <si>
    <t>1.- Solicitud de informe de compatibilidad de uso de suelo 2.- copia simple de la papeleta de votación y cédula del propietario del predio y arrendatario de ser el caso 3.- Copia simple de la escritura del predio y/o contrato de arrendamiento de ser el caso 4.- Copia simple del pago del impuesto predial actualizado 5.- Certificado de no adeudar al Municipio (del propietario del predio) 6.- Implantación del proyecto con el respectivo cuadro de áreas 7.- Permiso del Centro de saluid (de ser el caso) 8.- Permiso del Cuerpo de Bomberos del Cantón Pedro Moncayo 9.- Certificado de Viabilidad Ambiental, Emitido por la Dirección de Ambiente del GAD Municipal del Cantón Pedro Moncayo (este certificado se aplica únicamente a las actividades económicas que generen impacto al ambiente sean estos de bajo, mediano o alto impacto) 10.- En el caso de uso de suelo tales como: bares, billas, karaokes, discotecas, prostíbulos, moteles,etc. se solicitará la respectiva socialización con el barrio o comunidad aledaña.</t>
  </si>
  <si>
    <t>Permisos de trabajos varios</t>
  </si>
  <si>
    <t>Permiso que se otorga para cerramientos y edificaciones que no superan los 30m2  de construcción</t>
  </si>
  <si>
    <t>1.- Solicitud dirigida al Director/a de Planificación 2.- Línea de fábrica actualizada 3.- Croquis del trabajo a realizar 4.- Copia de la escritura debidamente registrada 5.- Copia de la Cédula y papaelta de votación propietario (s) 6.- Coia del pago del impuesto predial actualizado 7.- Certificado de no adeudar al municipio</t>
  </si>
  <si>
    <t>0.5%  del costo estimado d ela construcción</t>
  </si>
  <si>
    <t>Aprobación de planos de fraccionamientos y/o unificaciones</t>
  </si>
  <si>
    <t>Permiso que se confiere para la división de dos o mas lotes o lotizaciones</t>
  </si>
  <si>
    <t>1.- Formulario para aprobación de fraccionamiento 2.- Informe de Regulación urbana (Línea de fábrica actualizada) 3.- Copia de la cédula y papeleta de votación del propietario (s) 4.- Copia de la escritura 5.- Certificado de gravamen actualizado 6.- Copia del pago del impuesto predial actualizado 7.- Certificado de no adeudar al municipio 8.- Cuatro planos originales 9.- Archivo digital  10.- Factibilidad de agua 11.- Certificado del Senescyt profesional</t>
  </si>
  <si>
    <t>Formulario 4</t>
  </si>
  <si>
    <t>Atención Directa</t>
  </si>
  <si>
    <t>Lunes a Viernes de 09:00 a 18:00</t>
  </si>
  <si>
    <t>Biblioteca Municipal</t>
  </si>
  <si>
    <t>Atención de rehabilitación integral fisioterapia, traumatología y terapia de lenguaje  servicios a la comunidad con campañas gratuitas</t>
  </si>
  <si>
    <t xml:space="preserve">1. Copia de cedula de, identidad  papeleta de votación y carta de servicio básico.
2. Pedido de médico especialista.
</t>
  </si>
  <si>
    <t xml:space="preserve">1.- Recepción de documentación.
2. Llenado de anamnesis del paciente.
3. Entrega de documentos de cobro
4. Atención en las áreas.
</t>
  </si>
  <si>
    <t>8:00 a 17:00</t>
  </si>
  <si>
    <t>Tarifario
y gratuito</t>
  </si>
  <si>
    <t>1 día</t>
  </si>
  <si>
    <t>La población del cantón.</t>
  </si>
  <si>
    <t>Se atiende en el Centro de Rehabilitación</t>
  </si>
  <si>
    <t>Panamericana norte barrio Santa Marianita (02)2367025</t>
  </si>
  <si>
    <t>Llamadas telefónicas y ventanilla</t>
  </si>
  <si>
    <t xml:space="preserve"> Servicios de calidad para la atención al ciclo de vida, protección especial y personas con discapacidad, con énfasis en la población en situación de pobreza, extrema pobreza y vulnerabilidad a domicilio</t>
  </si>
  <si>
    <t xml:space="preserve">1.- Evaluación y Diagnóstico de los casos presentados al GAD Municipal dentro del territorio bajo la norma técnica de discapacidad presentada por el MIES.
</t>
  </si>
  <si>
    <t>1. Presentar cedula de ciudadanía, carnet de discapacidad.
2. Ser escasos recursos económicos 
3. Ser beneficiario de algún bono  no contributivo del estado.</t>
  </si>
  <si>
    <t>1. Evaluación inicial del usuario.
2. Levantar la ficha técnica del usuario y su cuidador.
3. Levantar un plan de tratamiento para el usuario y su cuidador.
4. Evaluación semestral del usuario.</t>
  </si>
  <si>
    <t xml:space="preserve">Personas con discapacidad y vulnerabilidad </t>
  </si>
  <si>
    <t>Gestión de Desarrollo Social Inclusiva Tabacundo y Centro de Rehabilitación</t>
  </si>
  <si>
    <t>Atención directa familias en las comunidades.</t>
  </si>
  <si>
    <t>Envejecimiento activo y saludable</t>
  </si>
  <si>
    <t>Creación de espacios alternativos para la fortalecer la organización de adultos mayores y reinserción laboral temporal con campañas de sensibilización.</t>
  </si>
  <si>
    <t>Socialización de proyecto en asambleas comunitarios.
Convocatoria en espacios abiertos.
Inicio del programa
Copia de Cédula de Identidad 
Ficha de registro</t>
  </si>
  <si>
    <t>Participación activa y voluntaria cumpliendo 60 años de edad.</t>
  </si>
  <si>
    <t>Acompañamiento en el campo del técnico en base a la planificación cumpliendo los parámetros establecidos dentro del proyecto</t>
  </si>
  <si>
    <t>08:00 a 18:oo</t>
  </si>
  <si>
    <t>30 días</t>
  </si>
  <si>
    <t>Adultos mayores</t>
  </si>
  <si>
    <t>GAD Municipal de Pedro Moncayo / Gestión de Desarrollo Social Inclusiva  y Casas barriales comunitarias</t>
  </si>
  <si>
    <t xml:space="preserve">Comunitario </t>
  </si>
  <si>
    <t>Proyecto de cooperación CIBV parroquia Tabacundo en co-gestión con el MIES</t>
  </si>
  <si>
    <t>Brindar atención de calidad y calidez en alimentación , nutrición, salud preventiva, estimulación temprana y cuidado y con corresponsabilidad familiar</t>
  </si>
  <si>
    <t>En base a la área de geográfica del CIBV´s, se considera de la edad de 12 a 36 meses, priorizando la población infantil en condiciones de pobreza y /o vulnerabilidad y beneficiarios del Bono de Desarrollo humano</t>
  </si>
  <si>
    <t>1. Partida de nacimiento o cedula de identidad  del niño.
2. Cedula de identidad de los representantes del niño.
3. Copia del carnet de Salud.
4. Llenar la ficha socio económica.</t>
  </si>
  <si>
    <t xml:space="preserve">1. Se realiza el análisis de la ficha socio económica de las familias para su aprobación de ingreso.
Se ingresa a la base de datos del MIES (SIIPI)
</t>
  </si>
  <si>
    <t>6:00 a 16:30</t>
  </si>
  <si>
    <t>7 días</t>
  </si>
  <si>
    <t>Niños de 12 a 36 meses de edad</t>
  </si>
  <si>
    <t>Fortalecimiento de las capacidades de la niñez y la juventud</t>
  </si>
  <si>
    <t xml:space="preserve"> Fortalecimiento de la participación de la juventud en el desarrollo cantonal.</t>
  </si>
  <si>
    <t>Convocatorias jóvenes con organizaciones juveniles</t>
  </si>
  <si>
    <t xml:space="preserve">Abierto en base a la demanda de  las localidades </t>
  </si>
  <si>
    <t>Población juvenil</t>
  </si>
  <si>
    <t>Población Juvenil</t>
  </si>
  <si>
    <t>OMJ /Gestión Social Inclusiva GAD Pedro Moncayo</t>
  </si>
  <si>
    <t xml:space="preserve">1. Documentación de identidad
2. Los casos deben ser de menores de edad.
</t>
  </si>
  <si>
    <t>1. Levantar la ficha del usuario y  del agresor
2. Evaluación inicial del usuario con  Sub Centro de Salud
3. Levantar un plan de  atención con las unidades correspondientes</t>
  </si>
  <si>
    <t>Niños y adolescentes</t>
  </si>
  <si>
    <t>Oficinas de la Junta Cantonal de Protección.</t>
  </si>
  <si>
    <t>Servido Público del GAD Municipal y Ciudadanía en General</t>
  </si>
  <si>
    <t xml:space="preserve"> Presentar la papeleta de defunción                                                          </t>
  </si>
  <si>
    <t>1.- Se emite el Memorandum al Dep. de Rentas y Recaudación para el pago correspondiente                                                                                                     2,- Disponer al cuidador de los Campos Santos (Tabacundo, Tupigachi) para que entrege el espacio destinado.                                   3,- Se registra los datos del inhumado del sistema de cementerios</t>
  </si>
  <si>
    <t>Lunes a Viernes de 08:00 a 16:00                       sábado y domingo de 08hoo a 12h00 y 14h00 a 18h00</t>
  </si>
  <si>
    <t xml:space="preserve">bóvedas y suelo       mayores 5% SBU.           Menores 3% SBU.     Para 4 años    </t>
  </si>
  <si>
    <t>10 min.</t>
  </si>
  <si>
    <t>Telf: 3836560 ext. 141 Comisaría Municipal</t>
  </si>
  <si>
    <t>Atención en las Oficinas disponibles de la Unidad</t>
  </si>
  <si>
    <t>Sepulturas gratuitas</t>
  </si>
  <si>
    <t>El familiar del occiso se acerca a la Comisaría Municipal a solicitar la bóveda, cuando las circunstancias lo ameriten.</t>
  </si>
  <si>
    <t>1,- Autorización del señor Alcalde                                                                2,- Informe expedido por el Patronato Municipal avalando el nivel de pobreza.                                                                                                                       3,-  Certificado de Defunción</t>
  </si>
  <si>
    <t>1,- Una vez que el solicitante cumple los requisitos establecidos  se emite una orden al señor cuidador del Cementerios de Tabacundo.                                                                                               2,- Se registra los datos del inhumado en el sistema de cementerios</t>
  </si>
  <si>
    <t xml:space="preserve">Lunes a Viernes de 08:00 a 16:00                       </t>
  </si>
  <si>
    <t>20 min</t>
  </si>
  <si>
    <t>Alcaldía Gestion Social Inclusiva, Gestión Ambiental y Comisaría Municipal</t>
  </si>
  <si>
    <t>1.- El ciudadano se acerca a Recaudacion a dar los datos y esta Dependencia emite el respectivo comprobante de pago</t>
  </si>
  <si>
    <t xml:space="preserve">Lunes a Viernes de 08:00 a 16:30                       </t>
  </si>
  <si>
    <t>10% SBU.$35,40 por el tiempo de 15 días</t>
  </si>
  <si>
    <t>Recaudación,  y Comisaría Municipal</t>
  </si>
  <si>
    <t xml:space="preserve">El ciudadano solicita el permiso en la Comisaría Municipal </t>
  </si>
  <si>
    <t xml:space="preserve">1.- La Comisaria Municipal registra los datos en el sistema para que el conrtibuyente cancele en Recaudación </t>
  </si>
  <si>
    <t>Lunes a Viernes de 08:00 a 16:30</t>
  </si>
  <si>
    <t>24% SBU.$84,96 por el tiempo de 30 días</t>
  </si>
  <si>
    <t>Puestos sin contrato por temporadas festivas, en los sectores de la Plaza, Iglesia, Parque, Mercado Municipal, Ferias Libres, por metro cuadrado , por un día</t>
  </si>
  <si>
    <t>1% SBU.$3,54 por mt. Cuadrado y por día</t>
  </si>
  <si>
    <t xml:space="preserve">Los representantes de los tranpostistas solicita permiso en la Dirección de Planificación y Comisaría Municipal </t>
  </si>
  <si>
    <t xml:space="preserve">1,- Permiso de operación,                                                                                                   2,- Copia de su creación legalmente constituida </t>
  </si>
  <si>
    <t>1,- Sector urbano (cooperativas de camionetas y compañias de taxis) Cancelan el 1%; SBU . por socio y anual.                                                                                                         2,-Parroquias rurales (cooperativas de camionetas y compañias de taxis)  30% menos del SBU. por socio y anual.                           3,- Extender una 2da parada 1 SBU.                                      4,-Buses de transoprte urbano y rural, Inter provincial e intercantonal 1,5% SBU.</t>
  </si>
  <si>
    <t>Recaudación, Planificación y Comisaría Municipal</t>
  </si>
  <si>
    <t>Permiso de uso de suelo</t>
  </si>
  <si>
    <t>El ciudadano solicita el permiso</t>
  </si>
  <si>
    <t xml:space="preserve">1,- Solicitud Alcaldía                                                                                             2,- Autorización de la Junta Cantonal de Proteccion de la Niñez y Adolescencia.                                                                                                       3, Autorización Cuerpo de Bomberos. </t>
  </si>
  <si>
    <t>1,- Alcaldia sumilla solicitud a la Direccion Adminitsrtativa y esta a su vez a la Comisaría Municipal.                                                                                                                                                                                                       2,- Comisaría Municipal extiende el permiso</t>
  </si>
  <si>
    <t>Lunes a Viernes de 08:00 a 16:00</t>
  </si>
  <si>
    <t>2 días</t>
  </si>
  <si>
    <t>DIRECCION DE GESTION DE SERVICIOS INFORMATICOS</t>
  </si>
  <si>
    <t>ING. LUCIA ARIAS</t>
  </si>
  <si>
    <t>(02)383 6560 Ext 155</t>
  </si>
  <si>
    <t>Proyecto</t>
  </si>
  <si>
    <t>Incrementar de 10 horas a 24 horas diarias de suministro de agua</t>
  </si>
  <si>
    <t>No aplica, no son proyectos aprobados por la SENPLADES</t>
  </si>
  <si>
    <t>Incrementar la  conducción de agua de 84 a 118.30 ltr/s</t>
  </si>
  <si>
    <t>Agua potable Santa Eulalia</t>
  </si>
  <si>
    <t>Incrementar la cobertura de 27% a 100%</t>
  </si>
  <si>
    <t>II Etapa GIRs</t>
  </si>
  <si>
    <t>100% de la segunda fase</t>
  </si>
  <si>
    <t xml:space="preserve">Alcantarillado San Pablito </t>
  </si>
  <si>
    <t>Incrementar la cobertura de 0% a 40%</t>
  </si>
  <si>
    <t>Alcantarillado de Chaupiloma</t>
  </si>
  <si>
    <t>Alcantarillado Picalqui</t>
  </si>
  <si>
    <t>Incrementar la cobertura de 0% a 100%</t>
  </si>
  <si>
    <t>Programa</t>
  </si>
  <si>
    <t>Mejorar la vialidad y conectividad para facilitar el flujo de bienes servicios y personas contribuyendo a la integracion cantonal y la articulacion  al contexto provincial y nacional, mediante la coordinación y gestión con los otros niveles de gobierno.</t>
  </si>
  <si>
    <t>Vialidad y conectividad cantonal</t>
  </si>
  <si>
    <t>Ordenar el territorio buscando el equilibrio entre las áreas de asentamientos humanos y actividades productivas en armonía con el ambiente, con énfasis en el manejo manejo, conservación y/o restauración de los ecosistemas.</t>
  </si>
  <si>
    <t xml:space="preserve">Regularización y Control Ambiental en el Cantón Pedro Moncayo. </t>
  </si>
  <si>
    <t>AREA DE GESTION DEL DESARROLLO COMUNITARIO INTEGRAL</t>
  </si>
  <si>
    <t>Adaptación al cambio climático fortaleciendo la agricultura familiar campesina, cadenas de valor y soberanía alimentaria en el Cantón Pedro Moncayo</t>
  </si>
  <si>
    <t>Contribuir a mejorar la seguridad y soberanía alimentaria de la población del cantón fomentando la agroecología y sistemas locales de comercialización alternativa.</t>
  </si>
  <si>
    <t>ok</t>
  </si>
  <si>
    <t>Fortalecer, preservar, valorar, fomentar, resigniﬁcar la diversidad cultural  del cantón y democratizar su acceso y difusión como un derecho de la ciudadanía.</t>
  </si>
  <si>
    <t>Organizar y articular a los actores y gestores deportivos para la formación integral comunitaria a través del deporte y la actividad física</t>
  </si>
  <si>
    <t>AREA DE GESTION SOCIAL INCLUSIVA</t>
  </si>
  <si>
    <t>Impulsar la inclusión social y la protección especial universal, durante el ciclo de vida a personas en situacion de vulneración de derechos, disminuyendo toda forma de discriminación y violencia, mediante la participacion del estado, familia y comunidad.</t>
  </si>
  <si>
    <t>Frank Borys Gualsaqui Rivera</t>
  </si>
  <si>
    <t>Alcalde</t>
  </si>
  <si>
    <t>frank.gualsaqui@pedromoncayo.gob.ec</t>
  </si>
  <si>
    <t>(02) 383 6560 Ext. 103</t>
  </si>
  <si>
    <t>Ninguno</t>
  </si>
  <si>
    <t>Público en general</t>
  </si>
  <si>
    <t xml:space="preserve">(02) 383 6560 </t>
  </si>
  <si>
    <t xml:space="preserve">Calle Sucre </t>
  </si>
  <si>
    <t>http://www.pedromoncayo.gob.ec/documentos/LeyTransparencia_2017/enero/a1. Estatuto procesos.pdf</t>
  </si>
  <si>
    <t>Resolucion Administrativa 006 de cumplimiento de las obligaciones de transparencia activa establecidas en el Art. 7 de la LOTAIP del GAD MPM</t>
  </si>
  <si>
    <t>Resolución 006</t>
  </si>
  <si>
    <t xml:space="preserve">5 Comité Transparencia </t>
  </si>
  <si>
    <t xml:space="preserve">Reforma al estatuto orgánico de gestión organizacional por procesos del GAD MPM </t>
  </si>
  <si>
    <t>Resolución 007</t>
  </si>
  <si>
    <t>6 Estatuto orgánico funcional</t>
  </si>
  <si>
    <t>Servicio Automatizado
(Si/No)</t>
  </si>
  <si>
    <t xml:space="preserve">e1 Contrato Colectivo </t>
  </si>
  <si>
    <t>Acceso a la Información Pública</t>
  </si>
  <si>
    <t>Solicitud para ejercer el derecho humano de acceso a la información pública</t>
  </si>
  <si>
    <t xml:space="preserve">Este formulario le permite solicitar información pública, que se genere o se encuentre en poder la institución, de conformidad con la Ley Orgánica de Transparencia y Acceso a la Información Pública - LOTAIP (Arts. 9 Y 19). Se lo encuentra en la pag. web Municipio y en la recepción Municipal y No tiene costo. </t>
  </si>
  <si>
    <t>1 Formulario de Solicitud de Acceso a la información GAD MPM</t>
  </si>
  <si>
    <t xml:space="preserve">Permiso de Linea de Fábrica que se utiliza para Regulación Urbana o Rural / Para: Urbanización, Edificar, Vender, Florícola. </t>
  </si>
  <si>
    <t>Solicitud de Línea de Fábrica</t>
  </si>
  <si>
    <t>3. línea de fábrica</t>
  </si>
  <si>
    <t>4 Actualización registro actividades económicas</t>
  </si>
  <si>
    <t>Exoneración por tercera edad y discapacidad</t>
  </si>
  <si>
    <t>Formulario de exoneración tercera edad y discapacidad</t>
  </si>
  <si>
    <t>5 Se lo adquiere en ventanilla Formulario exoneración tercera edad</t>
  </si>
  <si>
    <t>Baja por duplicidad, cierre del negocio, actualizacion de datos.</t>
  </si>
  <si>
    <t>Formulario para depuración catastro de patentes.</t>
  </si>
  <si>
    <t>7 Depuración catastros patentes</t>
  </si>
  <si>
    <t>Formulario de actualización de datos</t>
  </si>
  <si>
    <t xml:space="preserve">8 Formulario actualización catastro urbano </t>
  </si>
  <si>
    <t>Solicitud de permisos de construcción/aprobación de planos de construcción</t>
  </si>
  <si>
    <t>Formulario de Revisión de planos para Edificar - Formulario de Fondo de Garantía</t>
  </si>
  <si>
    <t>Este formulario recepta la solicitud del ciudadano pidiendo la aprobación de planos, así como también las acaracterísticas del proyecto arquitectónico con la ubicación respectiva del predio donde se edfificará suscrito por el proyectista responsable del diseño arquitectónico</t>
  </si>
  <si>
    <t>13 solicitud permiso construcción</t>
  </si>
  <si>
    <t>Trámites permiso y  aprobación de planos arquitectónicos</t>
  </si>
  <si>
    <t xml:space="preserve">Un conjunto de formularios necesarios para el permiso de construcción, plusvalías de predios,  Aviso de alcabalas, aprobación de fraccionamientos, línea de fábrica, aprobación de planos. </t>
  </si>
  <si>
    <t>14 formularios permiso aprobación de planos</t>
  </si>
  <si>
    <t>Formulario para aprobación de fraccionamientos</t>
  </si>
  <si>
    <t xml:space="preserve">El Gad Municipal de Pedro Moncayo emite el permiso de fraccionamiento de subdivisiones, parcelarios, legalización de lotizaciones. </t>
  </si>
  <si>
    <t>15 aprobacion fraccionamientos</t>
  </si>
  <si>
    <t>Certificado de avaluo del terreno y edificación.</t>
  </si>
  <si>
    <t xml:space="preserve">Certificado de Avaluos y catastros </t>
  </si>
  <si>
    <t>Fecha, Director, nombre del solicitante, cédula, propiedades, ubicación del predio, clave catastral, fraccionamiento, área y avaluo del terreno y de la edificación, observaciones y firma del director</t>
  </si>
  <si>
    <t xml:space="preserve">Impuesto de Alcabala que se requiere para poder realizar compra y venta de los predios del cantón Pedro Moncayo. </t>
  </si>
  <si>
    <t xml:space="preserve">Aviso de Alcabalas </t>
  </si>
  <si>
    <t xml:space="preserve">Este formulario se lo adquiere en Recaudación Municipal, cuyo contenido es: la fecha, en la que se solicita el pago de alacabalas para realizar un contrato, otorgado por, a favo de, situado en la parroquia de, con clave catastral, por el valor de y suscribe el notario del cantón. </t>
  </si>
  <si>
    <t xml:space="preserve">Solicitud que se realiza para adjudicar la superficie del excedente del terreno </t>
  </si>
  <si>
    <t>Solicitud de adjudicación de excedentes</t>
  </si>
  <si>
    <t xml:space="preserve">Este formulario se lo obtiene en Recaudación Municipal y contiene: la fecha, nombre del solictante, descripción del lote con excedente, linderos, datos de la escritura, la superficie del excedente, dirección del domicilio y la firma de los propietarios.   </t>
  </si>
  <si>
    <t>GESTION DE SISTEMAS INFORMATICOS</t>
  </si>
  <si>
    <t>(02) 383 6560 Ext. 155</t>
  </si>
  <si>
    <t xml:space="preserve">                                                                                                                                                                                                                                                                                                                                                                                                                                                                                                                                                                                        </t>
  </si>
  <si>
    <t xml:space="preserve">Mensual </t>
  </si>
  <si>
    <t>(02) 383 6560  Ext. 146</t>
  </si>
  <si>
    <t>UNIDAD DE COMPRAS PUBLICAS</t>
  </si>
  <si>
    <t>ALEJANDRO MANCHENO</t>
  </si>
  <si>
    <t>(02) 383 6560 EXTENSIÓN 136</t>
  </si>
  <si>
    <t>(02) 383 6560  Ext. 115</t>
  </si>
  <si>
    <t>GAD MUNICIPAL DEL CANTÓN PEDRO MONCAYO</t>
  </si>
  <si>
    <t>BANCO DEL ESTADO</t>
  </si>
  <si>
    <t>84 MESES</t>
  </si>
  <si>
    <t>FONDOS PROPIOS</t>
  </si>
  <si>
    <t>180 MESES</t>
  </si>
  <si>
    <t xml:space="preserve">ACTUALIZACIÓN DEL SISTEMA CATASTRAL URBANO DEL CANTON PEDRO MONCAYO : AREAS URBANAS DE LA CABECERA CANTONAL (CIUDAD DE TABACUNDO), LA ESPERANZA, TUPIGACHI, MALCHINGUI Y TOCACHI.
</t>
  </si>
  <si>
    <r>
      <t xml:space="preserve">PROYECTO DE AGUA POTABLE PESILLO - IMBABURA                                                                                </t>
    </r>
    <r>
      <rPr>
        <sz val="10"/>
        <color indexed="8"/>
        <rFont val="Century Gothic"/>
        <family val="2"/>
      </rPr>
      <t xml:space="preserve">-FINANCIAR LA CONSTRUCCION DE CAPTACIÓN, TANQUES DE RESERVA Y LINEAS DE CONDUCIÓN DE AGUA CRUDA Y POTABLE HASTA LOS TANQUES REGIONALES DEL SISTEMA DE  AGUA POTABLE PESILLO - IMBABURA.
</t>
    </r>
  </si>
  <si>
    <r>
      <t xml:space="preserve">PROYECTO " RED DE CONDUCCIÓN DE AGUA POTABLE CHIRIYACU".                                 - </t>
    </r>
    <r>
      <rPr>
        <sz val="10"/>
        <color indexed="8"/>
        <rFont val="Century Gothic"/>
        <family val="2"/>
      </rPr>
      <t xml:space="preserve">FINANCIAR LA OPTIMIZACIÓN DE LA LÍNEA DE CONDUCCIÓN DEL SISTEMA DE AGUA POTABLE DENOMINADO ABASTECIMIENTO PRINCIPAL DE AGUA POTABLE  "CHIRIYACU", CANTÓN PEDRO MONCAYO, PROVINCIA DE PICHINCHA.
</t>
    </r>
  </si>
  <si>
    <t>(02) 383 6560 ext. 146</t>
  </si>
  <si>
    <t>l2 Banco Estado Sistema Catastral</t>
  </si>
  <si>
    <t>l3_agua potable pesillo imbabura</t>
  </si>
  <si>
    <t>l4_agua potable chiriacu</t>
  </si>
  <si>
    <t>DIRECCIÓN DE GESTIÓN FINANCIERA</t>
  </si>
  <si>
    <t>PROCESOS DE DESARROLLO INTEGRAL DEL TERRITORIO</t>
  </si>
  <si>
    <t>EN PROCESO DE DISEÑO E IMPLEMENTACION</t>
  </si>
  <si>
    <t>Patrimonio natural</t>
  </si>
  <si>
    <t xml:space="preserve">Contribuir y administrar los recursos para el mantenimiento integral de las áreas verdes del municipio, para la recreación y sano esparcimiento de sus habitantes conservando un entorno ecológico del cantón. 
</t>
  </si>
  <si>
    <t xml:space="preserve">Gestionar integralmente los residuos sólidos, incluyendo principios de responsabilidad social y ambiental (reducción, reutilización, separación en la fuente y reciclaje).
 </t>
  </si>
  <si>
    <t xml:space="preserve">Norma administrativa interna para la selección del talento humano e ingreso al GAD MPM bajo el régimen del código de trabajo </t>
  </si>
  <si>
    <t>Reglamento interno del fondo de Caja Chica</t>
  </si>
  <si>
    <t>Reglamento de pago de viáticos, subsistencias, alimentación y movilizaciones de dignatarios, funcionarios públicos y trabajadores para el cumplimiento de licencias de servicios institucionales del GAD MPM</t>
  </si>
  <si>
    <t xml:space="preserve">Reglamento para el otorgamiento de anticipos para los servidores públicos y trbajadores del GAD MPM </t>
  </si>
  <si>
    <t xml:space="preserve">1 reglamento selección talento humano </t>
  </si>
  <si>
    <t>2 reglamento caja chica</t>
  </si>
  <si>
    <t xml:space="preserve">3 reglamento viáticos </t>
  </si>
  <si>
    <t>4 reglamento anticipos</t>
  </si>
  <si>
    <t xml:space="preserve">Número de talleres de formación y capacitacion ejecutados
 </t>
  </si>
  <si>
    <t xml:space="preserve">Número de CAES funcionando 
</t>
  </si>
  <si>
    <t xml:space="preserve">Número de jóvenes que reciben nivelación académica  para el ingreso a la Educación Superior
</t>
  </si>
  <si>
    <t>Porcentaje de incremento de los niveles de ingreso de la población del cantón respecto al ejercicio anterior con perspectiva de género e interculturalidad.</t>
  </si>
  <si>
    <t>Porcentaje de variación del índice de desempleo en el cantón respecto al ejercicio anterior con perspectiva de género e interculturalidad.</t>
  </si>
  <si>
    <t>Declaratoria de Las Fiestas de San Pedro  del cantón Pedro Moncayo como  Patrimonio Cultural Inmaterial de la Nación.</t>
  </si>
  <si>
    <t>Porcentaje de cumplimiento de la malla curricular para el fortalecimiento de actores y redes de relacionamiento socio-cultural por medio de un proceso de capacitación en gestión cultural comunitaria con los actores y gestores</t>
  </si>
  <si>
    <t>Porcentaje de cumplimiento de actividades para la formación de una red de actores y gestores culturales del cantón a través de la mediación cultural que facilite el diálogo intercultural e intergeneracional.</t>
  </si>
  <si>
    <t xml:space="preserve">Número de personas participantes en eventos deportivos y recreativos  </t>
  </si>
  <si>
    <t xml:space="preserve">Porcentaje de cumplimiento de las disposiciones legales vigentes. </t>
  </si>
  <si>
    <t>PROMOTOR DE PARTICIPACION Y CIUDADANA</t>
  </si>
  <si>
    <t>OLMEDO MARMOL EDISON GABRIEL</t>
  </si>
  <si>
    <t>SOSA CHAVEZ FERNANDO JOSE</t>
  </si>
  <si>
    <t>fernando.sosa@pedromoncayo.gob.ec</t>
  </si>
  <si>
    <t>VARELA SARAUZ ANDREA VERONICA</t>
  </si>
  <si>
    <t>TECNICO DE PROTECCION ESPECIAL PARA PERSONAS CON D</t>
  </si>
  <si>
    <t xml:space="preserve"> NO APLICA 
Hasta el momento la empresas o personas no han incumplido los contratos con el GAD Municipal de Pedro Moncayo
</t>
  </si>
  <si>
    <t>Desarrollo infantil</t>
  </si>
  <si>
    <t xml:space="preserve"> Informe de cumplimiento Art. 12 LOTAIP DEF</t>
  </si>
  <si>
    <t>Acta 5</t>
  </si>
  <si>
    <t>Acta 6</t>
  </si>
  <si>
    <t>Acta 7</t>
  </si>
  <si>
    <t>Acta 8</t>
  </si>
  <si>
    <t>Sesión Extraordinaria del Concejo Municipal de Pedro Moncayo</t>
  </si>
  <si>
    <t>Acta 9</t>
  </si>
  <si>
    <t>Acta 10</t>
  </si>
  <si>
    <t>Acta 11</t>
  </si>
  <si>
    <t>Acta 12</t>
  </si>
  <si>
    <t>Acta 13</t>
  </si>
  <si>
    <t>Acta 14</t>
  </si>
  <si>
    <t>Cédula, Escrituras de Predios, Formulario Ispección de Actividades Comerciales,Balances Certificados por el SRI Formularios de Alcabalas, Plusvalias, memorandos de las distinatas unidades solicitantes, etc.</t>
  </si>
  <si>
    <t>Brinda apoyo a consultores  y lectores;  tareas dirigidas; promoción  y animación de lectura; así como atención en el Centro computo</t>
  </si>
  <si>
    <t>ocupación de espacio públicos ruedas moscovitas, circos, gusanitos móviles, y similares</t>
  </si>
  <si>
    <t xml:space="preserve">utilización de vías por las cooperativas de camionetas y (urbano y rural) y paradas de compañías de buses de transporte </t>
  </si>
  <si>
    <t xml:space="preserve">1,- Oficio Remitido a la Comisaria Municipa por parte de la oficina de Analista de Ordenamiento Territorial GAD. Pedro Moncayo.                                                                                                      2,- Se emite un Memorandum a Rentas y cancela en Recaudación                    </t>
  </si>
  <si>
    <t xml:space="preserve">PROYECTO "ADQUISICIÓN DE EQUIPO CAMINERO PARA EL GAD MUNICIPAL DE PEDRO MONCAYO"
</t>
  </si>
  <si>
    <t xml:space="preserve">GAD MUNICIPAL DEL CANTÓN PEDRO MONCAYO
</t>
  </si>
  <si>
    <t>l5 maquinaria</t>
  </si>
  <si>
    <t>PLANTILLA HOMOLOGADA PARA CALIFICACIÓN DEL MONITOREO A LA INFORMACIÓN PÚBLICA</t>
  </si>
  <si>
    <t xml:space="preserve">EVALUACIÓN SOBRE EL CUMPLIMIENTO DEL ART. 7 DE LA LEY ORGÁNICA DE TRANSPARENCIA Y ACCESO A LA INFORMACIÓN PÚBLICA - LOTAIP </t>
  </si>
  <si>
    <t xml:space="preserve">Institución Monitoreada: </t>
  </si>
  <si>
    <t>GAD MUNICIPAL DE PEDRO MONCAYO</t>
  </si>
  <si>
    <t xml:space="preserve">Máxima Autoridad: </t>
  </si>
  <si>
    <t>ING. FRANK GUALSAQUI</t>
  </si>
  <si>
    <t>Página web que se monitorea:</t>
  </si>
  <si>
    <t>Mes de la información que se monitorea:</t>
  </si>
  <si>
    <t xml:space="preserve">Fecha del monitoreo: </t>
  </si>
  <si>
    <t>Literal / ítem</t>
  </si>
  <si>
    <t>Variable de información</t>
  </si>
  <si>
    <t>Puntaje asignado al literal / ítem</t>
  </si>
  <si>
    <t>Periodicidad del literal</t>
  </si>
  <si>
    <t>Cumplimiento del literal / ítem</t>
  </si>
  <si>
    <t>Acciones recomendadas para el total cumplimiento</t>
  </si>
  <si>
    <t>1. EVALUACIÓN DE LA INFORMACIÓN PÚBLICA</t>
  </si>
  <si>
    <t>Estructura orgánica funcional (organigrama)</t>
  </si>
  <si>
    <t>Base legal que la rige</t>
  </si>
  <si>
    <t xml:space="preserve"> </t>
  </si>
  <si>
    <t>Regulaciones y procedimientos internos</t>
  </si>
  <si>
    <t>a) 4</t>
  </si>
  <si>
    <t>Metas y objetivos de las unidades administrativas</t>
  </si>
  <si>
    <t>Directorio completo de la institución</t>
  </si>
  <si>
    <t>Distributivo de personal</t>
  </si>
  <si>
    <t>Remuneración mensual por puesto e ingresos adicionales</t>
  </si>
  <si>
    <t>Los servicios que ofrece, las formas de acceder y horarios de atención</t>
  </si>
  <si>
    <t>Texto íntegro de los contratos colectivos vigentes</t>
  </si>
  <si>
    <t>Formularios o formatos de solicitudes</t>
  </si>
  <si>
    <t>f2)</t>
  </si>
  <si>
    <t>Información del presupuesto anual que administra la institución</t>
  </si>
  <si>
    <t xml:space="preserve">Resultados de las auditorías internas y gubernamentales </t>
  </si>
  <si>
    <t>Información completa y detallada de los procesos de contratación pública</t>
  </si>
  <si>
    <t xml:space="preserve">Listado de empresas y personas que han incumplido contratos </t>
  </si>
  <si>
    <t>Contratos de crédito externos o internos</t>
  </si>
  <si>
    <t>Mecanismos de rendición de cuentas a la ciudadanía</t>
  </si>
  <si>
    <t xml:space="preserve">Viáticos, informes de trabajo y justificativos de movilización nacional o internacional </t>
  </si>
  <si>
    <t xml:space="preserve">Nombre, dirección de la oficina y dirección electrónica del responsable de atender la información pública </t>
  </si>
  <si>
    <t>APLICACIÓN DE PESO NEGATIVO POR INCUMPLIMIENTO DEL LITERAL</t>
  </si>
  <si>
    <t>p)</t>
  </si>
  <si>
    <t>Publicación de las sentencias ejecutoriadas de la Función Judicial y el Tribunal Constitucional</t>
  </si>
  <si>
    <t>q)</t>
  </si>
  <si>
    <t>Publicación de las resoluciones ejecutoriadas, así como sus informes de los organismos de control del Estado</t>
  </si>
  <si>
    <t>r)</t>
  </si>
  <si>
    <t>Publicación de los indicadores e información relevante del Banco Central</t>
  </si>
  <si>
    <t>Publicación de las resoluciones, actas de las sesiones de los cuerpos colegiados, así como los planes de desarrollo local</t>
  </si>
  <si>
    <t>t)</t>
  </si>
  <si>
    <t>Publicación de las sentencias ejecutoriadas del Tribunal de lo Contencioso Administrativo</t>
  </si>
  <si>
    <t>Art. 14</t>
  </si>
  <si>
    <t>La Asamblea Nacional publicará los textos completos de todos los proyectos de ley asignados a cada Comisión</t>
  </si>
  <si>
    <t>Art. 15</t>
  </si>
  <si>
    <t>El Consejo Nacional Electoral publicará los montos entregados y gastados en cada campaña electoral</t>
  </si>
  <si>
    <t>Anual</t>
  </si>
  <si>
    <t>Art. 16</t>
  </si>
  <si>
    <t>Los partidos y organizaciones políticas deberán publicar sus informes sobre el uso detallado de los fondos a ellos asignados</t>
  </si>
  <si>
    <t>Las instituciones que no cumplan con lo dispuesto desde el literal p) hasta el literal t), tendrán la disminución de la puntuación total obtenida en la calificación de los literales desde el a) hasta el o), en los puntajes que han sido asignados en el casillero denominado "cumplimiento del literal / ítem), según el estado en el que se encuentre la información publicada.</t>
  </si>
  <si>
    <t>2. EVALUACIÓN DE LA INTERACCIÓN CON LA CIUDADANÍA</t>
  </si>
  <si>
    <t>1.</t>
  </si>
  <si>
    <t>Respuesta oportuna a requerimientos de información pública por correo electrónico al link: CONTÁCTENOS</t>
  </si>
  <si>
    <t>Aún no implementado</t>
  </si>
  <si>
    <t>2.</t>
  </si>
  <si>
    <t xml:space="preserve">Nivel de accesibilidad web para grupos de atención prioritaria y uso del plurilingüismo </t>
  </si>
  <si>
    <t>CALIFICACIÓN TOTAL OBTENIDA</t>
  </si>
  <si>
    <t>NOMBRE Y FIRMA DEL MONITOR O MONITORA</t>
  </si>
  <si>
    <t>NOTA: Se deja constancia de que las observaciones que no sean subsanadas en el siguiente mes, dará lugar a una calificación de 0,00 de conformidad con lo dispuesto en el instructivo de evaluación anexo a la Resolución No. 007-DPE-CGAJ.</t>
  </si>
  <si>
    <t>PUNTAJE</t>
  </si>
  <si>
    <t>VALORACION POR ÍTEM</t>
  </si>
  <si>
    <t>a1), a2), a3), a4), e), f)</t>
  </si>
  <si>
    <t>l), o)</t>
  </si>
  <si>
    <t>b1), b2), g), h), j), m)</t>
  </si>
  <si>
    <t>c), d), i), k), n)</t>
  </si>
  <si>
    <t xml:space="preserve">Si no publica ningún tipo de información y/o el casillero se encuentra en blanco, sin incluir nota aclaratoria, tiene calificación de 0. </t>
  </si>
  <si>
    <t>Si no publica ningún tipo de información y tiene nota aclaratoria la calificación equivale al puntaje asignado en la tabla.</t>
  </si>
  <si>
    <t>Parámetros calificación según la interacción con la ciudadanía 
(respuesta correo electrónico)</t>
  </si>
  <si>
    <t>CALIFICACIÓN OBTENIDA POR:</t>
  </si>
  <si>
    <t>Si contesta el mismo día</t>
  </si>
  <si>
    <t>Información completa</t>
  </si>
  <si>
    <t>100% del puntaje asignado</t>
  </si>
  <si>
    <t>Si contesta al día siguiente</t>
  </si>
  <si>
    <t>Información desactualizada</t>
  </si>
  <si>
    <t>50% del puntaje asignado</t>
  </si>
  <si>
    <t>Si contesta dentro de la semana</t>
  </si>
  <si>
    <t>Información incompleta</t>
  </si>
  <si>
    <t>25% del puntaje asignado</t>
  </si>
  <si>
    <t>Sin información</t>
  </si>
  <si>
    <t>0% del puntaje asignado</t>
  </si>
  <si>
    <t>CALIFICACIÓN ACCESIBILIDAD WEB PARA GRUPOS DE ATENCIÓN PRIORITARIA Y EL USO DEL PLURILINGÜISMO: 
Si cuenta con algún mecanismo para garantizar accesibilidad web a grupos de atención prioritaria</t>
  </si>
  <si>
    <t>Si cuenta con algún tipo de accesibilidad para grupos de atención prioritaria en cumplimiento de la Norma INEN ISO 40500 y su Reglamento: (descripción discapacidad sensorial: auditiva, visual y de lenguaje: descripción de imágenes y subtitulación de videos, el código fuente del sitio web debe ser programado con codificación que puedan ser leídas por sistemas como  JAWS o NVDA que son lectores de pantallas para convertir contenidos en sonidos para atender la discapacidad visual, lengua de señas para discapacidad auditiva, fotosensibilidad); traducción kichwa contenidos acceso información pública para población indígena, u otros).</t>
  </si>
  <si>
    <t>Publica una nota aclaratoria indicando que iniciará algún proceso de accesbilidad para grupos de atención prioritaria.</t>
  </si>
  <si>
    <t>Publica una nota aclaratoria indicando que no cuenta con ningún proceso de accesibilidad web para grupos de atención prioritaria.</t>
  </si>
  <si>
    <t>Fondos Fiscales</t>
  </si>
  <si>
    <t>Interno / Externo</t>
  </si>
  <si>
    <t>hector.guachamin@pedromoncayo.gob.ec</t>
  </si>
  <si>
    <t>NO SE REGISTRAN CONTRATISTAS INCUMPLIDOS EN EL 2017</t>
  </si>
  <si>
    <t xml:space="preserve">m) Mecanismos de rendición de cuentas a la ciudadanía, tales como metas e informes de gestión e indicadores de desempeño </t>
  </si>
  <si>
    <t>Link para descargar el Informe de Rendición de Cuentas</t>
  </si>
  <si>
    <t>Link para descargar el Informe de cumplimiento del Derecho de Acceso a la Información Pública (Art. 12 LOTAIP)</t>
  </si>
  <si>
    <t>Detalle de otros mecanismos de rendición de cuentas que la institución haya realizado 
(link de descarga)</t>
  </si>
  <si>
    <t>Informe de distribución del gasto en publicidad contratado en cada medio de comunicación</t>
  </si>
  <si>
    <t>UNIDAD POSEEDORA DE LA INFORMACIÓN - LITERAL m):</t>
  </si>
  <si>
    <t>COMUNICACIÓN SOCIAL</t>
  </si>
  <si>
    <t>RESPONSABLE DE LA UNIDAD POSEEDORA DE LA INFORMACIÓN DEL LITERAL m):</t>
  </si>
  <si>
    <t>(02) 3836560 Ext.129</t>
  </si>
  <si>
    <t>http://pedromoncayo.gob.ec/documentos/LeyTransparencia_2017/Certificado_LOTAIP_ 2016.pdf</t>
  </si>
  <si>
    <t>DIRECCIÓN DE PLANEACIÓN ESTRATÉGICA</t>
  </si>
  <si>
    <t>rodrigo.pinango@pedromoncayo.gob.ec.</t>
  </si>
  <si>
    <t>k) Planes y programas de la institución en ejecución</t>
  </si>
  <si>
    <t>Plan Estratégico Institucional</t>
  </si>
  <si>
    <t>En proceso de actualización - evaluación del PEI 2006-2016</t>
  </si>
  <si>
    <t>k1</t>
  </si>
  <si>
    <t>Evaluación PEI</t>
  </si>
  <si>
    <t>http://pedromoncayo.gob.ec/documentos/LeyTransparencia_2017/k1. Evaluacion PEI.pdf</t>
  </si>
  <si>
    <t>Plan Operativo Anual - POA y sus reformas aprobadas</t>
  </si>
  <si>
    <t>POA 2017 PM</t>
  </si>
  <si>
    <t>k2</t>
  </si>
  <si>
    <t>Plan Anual de Inversiones (PAI)</t>
  </si>
  <si>
    <t>PAI 2017 PM</t>
  </si>
  <si>
    <t>k3</t>
  </si>
  <si>
    <t>Tipo (Programa, proyecto)</t>
  </si>
  <si>
    <t>Nombre del programa, proyecto</t>
  </si>
  <si>
    <t xml:space="preserve">Objetivos estratégicos </t>
  </si>
  <si>
    <t>Metas</t>
  </si>
  <si>
    <t>Montos presupuestados programados</t>
  </si>
  <si>
    <t>Fecha de inicio</t>
  </si>
  <si>
    <t>Fecha de culminación</t>
  </si>
  <si>
    <t xml:space="preserve">Estado actual de avance por proyecto (link para descargar el documento) </t>
  </si>
  <si>
    <t>Link para descargar el documento completo del proyecto aprobado por la SENPLADES</t>
  </si>
  <si>
    <t>Construcción sistema de agua potable Pesillo Imbabura</t>
  </si>
  <si>
    <t>Garantizar el acceso a servicios básicos de la población del cantón, priorizando a las comunidades rurales y la conservación del ambiente, hasta el 2019.</t>
  </si>
  <si>
    <t>Construcción de la red de conducción de agua potable Chiriyacu, Cantón Pedro Moncayo, Provincia de Pichincha.</t>
  </si>
  <si>
    <t xml:space="preserve">Programa </t>
  </si>
  <si>
    <t>Agua y saneamiento</t>
  </si>
  <si>
    <t xml:space="preserve">Alcanzar al menos el 53% de acceso a agua y saneamiento.
</t>
  </si>
  <si>
    <t>Obras e infraestructura</t>
  </si>
  <si>
    <t>12 obras en el cantón</t>
  </si>
  <si>
    <t xml:space="preserve">1620 m de adoquinado
4.5 km de vías interconexión y acceso
</t>
  </si>
  <si>
    <t>Declaratoria de área Municipal Protegida e implementación del plan de manejo.</t>
  </si>
  <si>
    <t>Expediente presentado al MAE
25% de implementación del plan</t>
  </si>
  <si>
    <t>Mejoramiento de la calidad ambiental del sistema urbano del CPM.</t>
  </si>
  <si>
    <t xml:space="preserve">7 parques con mantenimiento
Una (1) ampaña de esterilización de mascotas </t>
  </si>
  <si>
    <t>40 hectáreas con prácticas y técnicas agroecológicas y/o resilientes</t>
  </si>
  <si>
    <t>Cultura Viva, Patrimonio e Interculturalidad en el cantón Pedro Moncayo, fase II</t>
  </si>
  <si>
    <t xml:space="preserve">Agenda cultural Cantonal implementada
5 iniciativas de gestores culturales </t>
  </si>
  <si>
    <t>Integración Deportiva Cantonal, fase II</t>
  </si>
  <si>
    <t>100% de la agenda deportiva
(5 eventos, 5 disciplinas)</t>
  </si>
  <si>
    <t xml:space="preserve">1000 niños y niñas </t>
  </si>
  <si>
    <t>Fortalecimiento a las capacidades de la niñez, adolescencia y juventud</t>
  </si>
  <si>
    <t>3000 jóvenes</t>
  </si>
  <si>
    <t>Adulto mayor</t>
  </si>
  <si>
    <t>580 adultos mayores participando en terapias ocupacionales, recrecionales de saberes y valores ancestrales</t>
  </si>
  <si>
    <t>Discapacidad</t>
  </si>
  <si>
    <t>300 personas con discapacidad atendidas</t>
  </si>
  <si>
    <t>Misión solidaria Nuestra Señora de Natividad - Centro de Rehabilitación Integral</t>
  </si>
  <si>
    <t>11.000 atenciones</t>
  </si>
  <si>
    <t>Protección de derechos</t>
  </si>
  <si>
    <t xml:space="preserve">100% de atención a nuevos casos </t>
  </si>
  <si>
    <t>AREA DE GERENCIA Y APOYO</t>
  </si>
  <si>
    <t xml:space="preserve">Gestión participativa para el Buen Vivir y la Seguridad Ciudadana </t>
  </si>
  <si>
    <t>Impulsar el fortalecimiento institucional del GADM-PM y la participación ciudadana en la gestión concertada del Buen Vivir en el territorio cantonal.</t>
  </si>
  <si>
    <t>Agenda de reducción de riesgos
16 Organizaciones de Base  y 40 lideres fortalecidos.</t>
  </si>
  <si>
    <t>TOTAL PLANES Y PROGRAMAS EN EJECUCIÓN</t>
  </si>
  <si>
    <t>UNIDAD POSEEDORA DE LA INFORMACIÓN - LITERAL k):</t>
  </si>
  <si>
    <t>RESPONSABLE DE LA UNIDAD POSEEDORA DE LA INFORMACIÓN DEL LITERAL k):</t>
  </si>
  <si>
    <t>Catalogo electrónico</t>
  </si>
  <si>
    <t>Ejecución de contrato</t>
  </si>
  <si>
    <t>gabriela.albuja@pedromoncayo.gob.ec</t>
  </si>
  <si>
    <t>TECNICO DE TALENTO HUMANO</t>
  </si>
  <si>
    <t>gladys.alcoser@pedromoncayo.gob.ec</t>
  </si>
  <si>
    <t>marco.altamirano@pedromoncayo.gob.ec</t>
  </si>
  <si>
    <t>jimmy.alvear@pedromoncayo.gob.ec</t>
  </si>
  <si>
    <t>ANDRADE JIMENEZ DANIELA JANAYRA</t>
  </si>
  <si>
    <t>ASISTENTE TECNICO DE PLANIFICACION</t>
  </si>
  <si>
    <t>daniela.andrade@pedromoncayo.gob.ec</t>
  </si>
  <si>
    <t>DIRECCION DE GESTION DE INFRAESTRUCTURA</t>
  </si>
  <si>
    <t>fabian.andrango@pedromoncayo.gob.ec</t>
  </si>
  <si>
    <t>sara.anrango@pedromoncayo.gob.ec</t>
  </si>
  <si>
    <t>DIRECTOR DE GESTION DE SISTEMAS INFORMATICOS</t>
  </si>
  <si>
    <t>guido.arias@pedromoncayo.gob.ec</t>
  </si>
  <si>
    <t>f.arroyo@pedromoncayo.gob.ec</t>
  </si>
  <si>
    <t>kely.ayala@pedromoncayo.gob.ec</t>
  </si>
  <si>
    <t>BAUTISTA INLAGO NELLY JASMITH</t>
  </si>
  <si>
    <t>TECNICO DE VIALIDAD URBANA</t>
  </si>
  <si>
    <t>marcia.betancourt@pedromoncayo.gob.ec</t>
  </si>
  <si>
    <t>narcisa.boada@pedromoncayo.gob.ec</t>
  </si>
  <si>
    <t>alberto.bolanios@pedromoncayo.gob.ec</t>
  </si>
  <si>
    <t>carlos.buitron@pedromoncayo.gob.ec</t>
  </si>
  <si>
    <t>gina.buitron@pedromoncayo.gob.ec</t>
  </si>
  <si>
    <t>roberto.burbano@pedromoncayo.gob.ec</t>
  </si>
  <si>
    <t>CABASCANGO CASTILLO MIRIAM MARISOL</t>
  </si>
  <si>
    <t>CABASCANGO CUASCOTA NANCY PATRICIA</t>
  </si>
  <si>
    <t>darwin.cabascango@pedromoncayo.gob.ec</t>
  </si>
  <si>
    <t>jessenia.cabezas@pedromoncayo.gob.ec</t>
  </si>
  <si>
    <t>CALUGUILLIN INLAGO ALEXANDRA ROCIO</t>
  </si>
  <si>
    <t>CAMPUES CABASCANGO MIRIAM ALEXANDRA</t>
  </si>
  <si>
    <t>maria.casa@pedromoncayo.gob.ec</t>
  </si>
  <si>
    <t>vanessa.castrp@pedromoncayo.gob.ec</t>
  </si>
  <si>
    <t>CATUCUAGO CABASCANGO MARTHA XIMENA</t>
  </si>
  <si>
    <t>CATUCUAGO QUILUMBAQUIN MARIA GLORIA</t>
  </si>
  <si>
    <t>luis.catucuago@pedromoncayo.gob.ec</t>
  </si>
  <si>
    <t>CHANGOLUISA CUZCO SEGUNDO REYMUNDO</t>
  </si>
  <si>
    <t>CHERRES INLAGO GLADYS MARGARITA</t>
  </si>
  <si>
    <t>CHIZA MALDONADO LUIS ALFONSO</t>
  </si>
  <si>
    <t>luis.chiza@pedromoncayo.gob.ec</t>
  </si>
  <si>
    <t>CHORLANGO CHORLANGO MARIA ANTONIA</t>
  </si>
  <si>
    <t>CHORLANGO CUZCO JHOANNA ELIZABETH</t>
  </si>
  <si>
    <t>CHORLANGO SANCHEZ ERIKA ALEXANDRA</t>
  </si>
  <si>
    <t>rodrigo.cisneros@pedromoncayo.gob.ec</t>
  </si>
  <si>
    <t>diego.coyago@pedromoncayo.gob.ec</t>
  </si>
  <si>
    <t>COYAGO TUQUERES MARIA JOSE</t>
  </si>
  <si>
    <t>gabriela.cruz@pedromoncayo.gob.ec</t>
  </si>
  <si>
    <t>eduardo.cualchi@pedromoncayo.gob.ec</t>
  </si>
  <si>
    <t>willian.cualchi@pedromoncayo.gob.ec</t>
  </si>
  <si>
    <t>CUASCOTA CABASCANGO MARIBEL PAULINA</t>
  </si>
  <si>
    <t>CUASCOTA CATUCUAGO MARIA EUFEMIA</t>
  </si>
  <si>
    <t>hector.cuzco@pedromoncayo.gob.ec</t>
  </si>
  <si>
    <t>amanda.cuzco@pedromoncayo.gob.ec</t>
  </si>
  <si>
    <t>CUZCO LUGMANIA LAURA EMPERATRIZ</t>
  </si>
  <si>
    <t>CUZCO ROCHA ANDREA VANESA</t>
  </si>
  <si>
    <t>heidy.delacruz@pedromoncayo.gob.ec</t>
  </si>
  <si>
    <t>DE LA TORRE BARAJA MARIA ELENA</t>
  </si>
  <si>
    <t>ivan.diaz@pedromoncayo.gob.ec</t>
  </si>
  <si>
    <t>gonzalo.espinoza@pedromoncayo.gob.ec</t>
  </si>
  <si>
    <t>FALCON CACHIPUENDO FERNANDA NATHALY</t>
  </si>
  <si>
    <t>FARINANGO CUZCO ALICIA ESTHER</t>
  </si>
  <si>
    <t>mariano.farinango@pedromoncayo.gob.ec</t>
  </si>
  <si>
    <t>janeth.flores@pedromoncayo.gob.ec</t>
  </si>
  <si>
    <t>marcelo.flores@pedromoncayo.gob.ec</t>
  </si>
  <si>
    <t>FLORES PEÑAFIEL ABRAHAN FERNANDO</t>
  </si>
  <si>
    <t>FLORES SARCHI LUIS GONZALO</t>
  </si>
  <si>
    <t>wilma.fonte@pedromoncayo.gob.ec</t>
  </si>
  <si>
    <t>DIRECTOR DE GESTION DE PLANIFICACION</t>
  </si>
  <si>
    <t>jaime.gallardo@pedromoncayo.gob.ec</t>
  </si>
  <si>
    <t>GONZALEZ CACUANGO ESTEFANIA CRISTINA</t>
  </si>
  <si>
    <t>CUIDADOR/A DE LOS COLISEOS</t>
  </si>
  <si>
    <t>frank. gualsaqui@pedromoncayo.gob.ec</t>
  </si>
  <si>
    <t>arturo.guasgua@pedromoncayo.gob.ec</t>
  </si>
  <si>
    <t>DIRECTOR DE GESTION DE DESARROLLO COMUNITARIO</t>
  </si>
  <si>
    <t>roberto.guerrero@pedromoncayo.gob.ec</t>
  </si>
  <si>
    <t>ASISTENTE TECNICO DE PROCURADURIA SINDICA</t>
  </si>
  <si>
    <t>fabian.guzman@pedromoncayo.gob.ec</t>
  </si>
  <si>
    <t>mariaeugenia.hermosa@pedromoncayo.gob.ec</t>
  </si>
  <si>
    <t>HURTADO LOZADA KATHERINE VERONICA</t>
  </si>
  <si>
    <t>janeth. iglesias@pedromoncayo.gob.ec</t>
  </si>
  <si>
    <t>INLAGO PILCA SUSANA AMELIA</t>
  </si>
  <si>
    <t>paulina.iturriaga@pedromoncayo.gob.ec</t>
  </si>
  <si>
    <t>JACOME VINUEZA DORIS ALEXANDRA</t>
  </si>
  <si>
    <t>jaime.jaramillo@pedromoncayo.gob.ec</t>
  </si>
  <si>
    <t>aurelio.jaramillo@pedromoncayo.gob.ec</t>
  </si>
  <si>
    <t>susana.jarrin@pedromoncayo.gob.ec</t>
  </si>
  <si>
    <t>catalina.jimenez@pedromoncayo.gob.ec</t>
  </si>
  <si>
    <t>LEMA TITUAÑIA ROCIO ESTEFANIA</t>
  </si>
  <si>
    <t>LEMA TORRES HEIDY ELIZABETH</t>
  </si>
  <si>
    <t>DIRECTOR DE GESTION DE INFRAESTRUCTURA</t>
  </si>
  <si>
    <t>alejandro.lopez@pedromoncayo.gob.ec</t>
  </si>
  <si>
    <t>esteban.lovato@pedromoncayo.gob.ec</t>
  </si>
  <si>
    <t>MALDONADO CABEZAS NANCY MARIBEL</t>
  </si>
  <si>
    <t>MALDONADO PUJOTA VICTORIA ELIZABETH</t>
  </si>
  <si>
    <t>MALDONADO TOAPANTA TANIA JACQUELINE</t>
  </si>
  <si>
    <t>MARMOL CASTRO GABRIELA SALOME</t>
  </si>
  <si>
    <t>santiago.marmol@pedromoncayo.gob.ec</t>
  </si>
  <si>
    <t>elena.marroquin@pedromoncayo.gob.ec</t>
  </si>
  <si>
    <t>mirian.marroquin@pedromoncayo.gob.ec</t>
  </si>
  <si>
    <t>jose.mendez@pedromoncayo.gob.ec</t>
  </si>
  <si>
    <t>MOLINA VALVERDE MARIBEL ALEXANDRA</t>
  </si>
  <si>
    <t>MONTALVO VOZMEDIANO PAMELA ALEJANDRA</t>
  </si>
  <si>
    <t>TECNICO DE PROTECCION SOCIAL</t>
  </si>
  <si>
    <t>pamela.montalvo@pedromoncayo.gob.ec</t>
  </si>
  <si>
    <t>marcelo.mora@pedromoncayo.gob.ec</t>
  </si>
  <si>
    <t>santos.morocho@pedromoncayo.gob.ec</t>
  </si>
  <si>
    <t>MOROCHO IMBA FRANKLIN OSWALDO</t>
  </si>
  <si>
    <t>PROMOTOR CULTURAL</t>
  </si>
  <si>
    <t>franklin.morocho@pedromoncayo.gob.ec</t>
  </si>
  <si>
    <t>alicia.munoz@pedromoncayo. gob.ec</t>
  </si>
  <si>
    <t>manuel.navarrete@pedromoncayo.gob.ec</t>
  </si>
  <si>
    <t>silvia.navarrete@pedromoncayo.gob.ec</t>
  </si>
  <si>
    <t>rodrigo.novillo@pedromoncayo.gob.ec</t>
  </si>
  <si>
    <t>cecilia.nuñez@pedromoncayo.gob.ec</t>
  </si>
  <si>
    <t>katia.olmedo@pedromoncayo.gob.ec</t>
  </si>
  <si>
    <t>TECNICO DE COACTIVAS</t>
  </si>
  <si>
    <t>gabriel.olmedo@pedromoncayo.gob.ec</t>
  </si>
  <si>
    <t>alex,paguay@pedromoncayo.gob.ec</t>
  </si>
  <si>
    <t>PAZMIÑO COYAGO SILVIA ANGELICA</t>
  </si>
  <si>
    <t>PERACHIMBA ANDRANGO SILVIA PATRICIA</t>
  </si>
  <si>
    <t>rodrigo.pinango@pedromoncayo.gob.ec</t>
  </si>
  <si>
    <t>TECNICO DE APOYO DE PLANEACION ESTRATEGICA</t>
  </si>
  <si>
    <t>alexandra.pinchao@pedromoncayo.gob.ec</t>
  </si>
  <si>
    <t>maribel.pineda@pedromoncayo.gob.ec</t>
  </si>
  <si>
    <t>PUJOTA INLAGO RITA SUSANA</t>
  </si>
  <si>
    <t>PUJOTA PILCA BLANCA WILMA</t>
  </si>
  <si>
    <t>PUJOTA SANCHEZ MAGALY MARGOTH</t>
  </si>
  <si>
    <t>magaly.pujota@pedromoncayo.gob.ec</t>
  </si>
  <si>
    <t>QUILO TOAQUISA MAYRA FERNANDA</t>
  </si>
  <si>
    <t>QUILO TOAQUIZA VILMA MARLENE</t>
  </si>
  <si>
    <t>QUISAGUANO CAÑAREJO ESTEFANIA LISSETH</t>
  </si>
  <si>
    <t>angel.revelo@pedromoncayo.gob.ec</t>
  </si>
  <si>
    <t>geovany.rivera@pedromoncayo.gob.ec</t>
  </si>
  <si>
    <t>johanna.ruiz@pedromoncayo.gob.ec</t>
  </si>
  <si>
    <t>veronica.sanchez@pedromoncayo.gob.ec</t>
  </si>
  <si>
    <t>SANCHEZ CATUCUAGO ELVIA MARICELA</t>
  </si>
  <si>
    <t>cristian. sierra@pedromoncayo.gob.ec</t>
  </si>
  <si>
    <t>mauricio.solis@pedromoncayo.gob.ec</t>
  </si>
  <si>
    <t>PROMOTOR DE PARTICIPACION Y SEGURIDAD  CIUDADANA</t>
  </si>
  <si>
    <t>TOAPANTA CHASI ERIKA LISBETH</t>
  </si>
  <si>
    <t>TOAPANTA CORO MARIA ELIZABETH</t>
  </si>
  <si>
    <t>martha.toapanta@pedromoncayo.gob.ec</t>
  </si>
  <si>
    <t>TOCAGON DE LA CRUZ GLADYS CECILIA</t>
  </si>
  <si>
    <t>TECNICO DE ORDENAMIENTO TERRITORIAL</t>
  </si>
  <si>
    <t>alejandro.torres@pedromoncayo.gob.ec</t>
  </si>
  <si>
    <t>TORRES QUILUMBAQUIN BLANCA PATRICIA</t>
  </si>
  <si>
    <t>gabriela.torres@pedromoncayo.gob.ec</t>
  </si>
  <si>
    <t>paulina.tulcanaza@pedromoncayo.gob.ec</t>
  </si>
  <si>
    <t>jose.tumbaco@pedromoncayo.gob.ec</t>
  </si>
  <si>
    <t>ULCUANGO CATUCUAGO WILMA JANNETH</t>
  </si>
  <si>
    <t>german. usina@pedromoncayo.gob.ec</t>
  </si>
  <si>
    <t>laura.valencia@pedromoncayo.gob.ec</t>
  </si>
  <si>
    <t>VALVERDE TOAPANTA CARMEN MAGALY</t>
  </si>
  <si>
    <t>TECNICO DE REGULARIZACION DE TIERRAS</t>
  </si>
  <si>
    <t>andrea.varela@pedromoncayo.gob.ec</t>
  </si>
  <si>
    <t>PROCESO GOBERNANTE</t>
  </si>
  <si>
    <t>13.01.200.220.710510.000.17.04.0.002</t>
  </si>
  <si>
    <t>14.01.300.310.710105.000.17.04.0.002</t>
  </si>
  <si>
    <t>09.02.100.110.510105.000.17.04.0.001</t>
  </si>
  <si>
    <t>13.01.200.220.710105.000.17.04.0.002</t>
  </si>
  <si>
    <t>09.05.100.110.510106.000.17.04.0.001</t>
  </si>
  <si>
    <t>14.02.300.310.710105.000.17.04.0.002</t>
  </si>
  <si>
    <t>09.03.100.110.510105.000.17.04.0.001</t>
  </si>
  <si>
    <t>15.02.300.330.710106.000.17.04.0.002</t>
  </si>
  <si>
    <t>17.02.300.330.710510.000.17.04.0.000</t>
  </si>
  <si>
    <t>10.04.100.110.510105.000.17.04.0.001</t>
  </si>
  <si>
    <t>20.01.300.350.710105.000.17.04.0.000</t>
  </si>
  <si>
    <t>17.04.300.330.710105.000.17.04.0.002</t>
  </si>
  <si>
    <t>10.05.100.110.510105.000.17.04.0.001</t>
  </si>
  <si>
    <t>02.01.100.110.510105.000.17.04.0.001</t>
  </si>
  <si>
    <t>16.03.300.330.710106.000.17.04.0.002</t>
  </si>
  <si>
    <t>15.01.300.330.710105.000.17.04.0.002</t>
  </si>
  <si>
    <t>09.01.100.110.510105.000.17.04.0.001</t>
  </si>
  <si>
    <t>15.03.300.330.710106.000.17.04.0.000</t>
  </si>
  <si>
    <t>15.02.300.330.710105.000.17.04.0.002</t>
  </si>
  <si>
    <t>10.01.100.110.510105.000.17.04.0.001</t>
  </si>
  <si>
    <t>16.02.300.330.710106.000.17.04.0.000</t>
  </si>
  <si>
    <t>16.04.300.330.710106.000.17.04.0.000</t>
  </si>
  <si>
    <t>15.02.300.330.710510.000.17.04.0.002</t>
  </si>
  <si>
    <t>01.01.100.110.510510.000.17.04.0.001</t>
  </si>
  <si>
    <t>09.03.100.110.510106.000.17.04.0.001</t>
  </si>
  <si>
    <t>13.02.200.220.710105.000.17.04.0.000</t>
  </si>
  <si>
    <t>19.01.300.350.710510.000.17.04.0.000</t>
  </si>
  <si>
    <t>09.03.100.110.510510.000.17.04.0.001</t>
  </si>
  <si>
    <t>15.03.300.330.710510.000.17.04.0.000</t>
  </si>
  <si>
    <t>16.01.300.330.710105.000.17.04.0.002</t>
  </si>
  <si>
    <t>19.01.300.350.710105.000.17.04.0.000</t>
  </si>
  <si>
    <t>10.03.100.110.510105.000.17.04.0.001</t>
  </si>
  <si>
    <t>04.01.100.110.510105.000.17.04.0.001</t>
  </si>
  <si>
    <t>16.03.300.330.710510.000.17.04.0.002</t>
  </si>
  <si>
    <t>16.02.300.330.710510.000.17.04.0.000</t>
  </si>
  <si>
    <t>16.03.300.330.710105.000.17.04.0.000</t>
  </si>
  <si>
    <t>14.04.300.310.710510.000.17.04.0.002</t>
  </si>
  <si>
    <t>16.04.300.330.710510.000.17.04.0.000</t>
  </si>
  <si>
    <t>16.04.300.330.710105.000.17.04.0.000</t>
  </si>
  <si>
    <t>05.01.100.110.510510.000.17.04.0.001</t>
  </si>
  <si>
    <t>06.01.100.110.510105.000.17.04.0.001</t>
  </si>
  <si>
    <t>16.02.300.330.710105.000.17.04.0.000</t>
  </si>
  <si>
    <t>09.05.100.110.510105.000.17.04.0.000</t>
  </si>
  <si>
    <t>01.01.100.110.510105.000.17.04.0.001</t>
  </si>
  <si>
    <t>17.01.300.330.710105.000.17.04.0.002</t>
  </si>
  <si>
    <t>03.01.100.110.510105.000.17.04.0.001</t>
  </si>
  <si>
    <t>17.02.300.330.710105.000.17.04.0.000</t>
  </si>
  <si>
    <t>09.04.100.110.510105.000.17.04.0.000</t>
  </si>
  <si>
    <t>17.04.300.330.710510.000.17.04.0.002</t>
  </si>
  <si>
    <t>14.02.300.310.710510.000.17.04.0.002</t>
  </si>
  <si>
    <t>10.04.100.110.510510.000.17.04.0.001</t>
  </si>
  <si>
    <t>09.07.100.110.510105.000.17.04.0.000</t>
  </si>
  <si>
    <t>14.03.300.310.710105.000.17.04.0.002</t>
  </si>
  <si>
    <t xml:space="preserve">SECRETARIO GENERAL </t>
  </si>
  <si>
    <t>05.01.100.110.510105.000.17.04.0.001</t>
  </si>
  <si>
    <t>08.01.100.110.710105.000.17.04.0.000</t>
  </si>
  <si>
    <t>10.02.100.110.510105.000.17.04.0.000</t>
  </si>
  <si>
    <t>07.01.100.110.510105.000.17.04.0.001</t>
  </si>
  <si>
    <t>Acta N° 001 del 05/Ene/2017</t>
  </si>
  <si>
    <t xml:space="preserve">3. Análisis y Resolución sobre el desempeño de Funciones de Secretaría General (Punto Reservado).
5. Aprobación del Acta No. 062 correspondiente a la Sesión Ordinaria de Concejo celebrada el día jueves 29 de diciembre del 2016.
</t>
  </si>
  <si>
    <t>Resolucion No. 001-002 del 05/Ene/2017</t>
  </si>
  <si>
    <t>Resoluciones 1-2</t>
  </si>
  <si>
    <t>Acta No. 002 del 12/Ene/2017</t>
  </si>
  <si>
    <t>2.- Aprobación del Acta N° 001 correspondiente a la Sesión Ordinaria de Concejo celebrada el día jueves 05 de enero del 2017.</t>
  </si>
  <si>
    <t>Resolucion No. 003 del 12/Ene/2017</t>
  </si>
  <si>
    <t>Resolución 3</t>
  </si>
  <si>
    <t>Acta No. 003 del 19/Ene/2017</t>
  </si>
  <si>
    <t xml:space="preserve">2.- Aprobación del Acta N° 002 correspondiente a la Sesión Ordinaria de Concejo celebrada el día jueves 12 de enero del 2017. 
3.- Elección del Secretario (A) del Concejo, de conformidad de lo que dispone el Art. 357, del Código Orgánico dee Organización Territorial, Autonomía y Descentralización (COOTAD).    
</t>
  </si>
  <si>
    <t>Resoluciones  No. 004 y 005 del 19/Ene/2017</t>
  </si>
  <si>
    <t>Resoluciónes 4-5</t>
  </si>
  <si>
    <t>Acta No. 004 del 26/Ene/2017</t>
  </si>
  <si>
    <t>2.- aprobación del Acta N° 003 correspondiente a la Sesión Ordinaria de Concejo celebrada el día jueves 19 de enero del 2017.</t>
  </si>
  <si>
    <t>Resolucion  No. 006 del 26/Ene/2017</t>
  </si>
  <si>
    <t>Resolución 6</t>
  </si>
  <si>
    <t>Acta No. 005 del 02/Feb/2017</t>
  </si>
  <si>
    <t xml:space="preserve">2.- Aprobación del Acta N° 004 correspondiente a la Sesión Ordinaria de Concejo celebrada el día jueves 26 de enero del 2017. 
3.- Autorización del Concejo Municipal para la trasferencia de la partida del Presupuesto Participativo del año 2016, para la firma del convenio con el GAD Parroquial La Esperanza.  
</t>
  </si>
  <si>
    <t>Resoluciones  No. 07-08 del 02/Feb/2017</t>
  </si>
  <si>
    <t>Resoluciónes N° 07-08</t>
  </si>
  <si>
    <t>Acta No. 006 del 07/Feb/2017</t>
  </si>
  <si>
    <t xml:space="preserve">2.- Elección del Secretario (a) del Concejo, de conformidad de lo que dispone el Art. 357, del Código Orgánico de Organización Territorial, Autonomía y Descentralización.      
</t>
  </si>
  <si>
    <t>Resolucion  No. 09 del 07/Feb/2017</t>
  </si>
  <si>
    <t>Resolución N° 09</t>
  </si>
  <si>
    <t>Acta No. 007 del 09/Feb/2017</t>
  </si>
  <si>
    <t xml:space="preserve">3.- Aprobación del Acta n° 005 correspondiente a la sesión ordinaria de Concejo celebrada el día jueves 02 de febrero del 2017.  
</t>
  </si>
  <si>
    <t>Resolucion  No. 10 del 09/Feb/2017</t>
  </si>
  <si>
    <t>Resolución N° 10</t>
  </si>
  <si>
    <t>Acta No. 008 del 16/Feb/2017</t>
  </si>
  <si>
    <t xml:space="preserve">2.- Aprobación del Acta n° 006 correspondiente a la sesión extraordinaria de Concejo celebrada el día martes 7 de febrero del 2017. 
3.- Aprobación del Acta n° 007 correspondiente a la sesión ordinaria de Concejo celebrada el día jueves 9 de febrero del 2017.
</t>
  </si>
  <si>
    <t>Resoluciones  No. 11-12 del 16/Feb/2017</t>
  </si>
  <si>
    <t>Resoluciónes N° 11-12</t>
  </si>
  <si>
    <t>Acta No. 009 del 23/Feb/2017</t>
  </si>
  <si>
    <t xml:space="preserve">2.- Aprobación del Acta n° 008 correspondiente a la sesión ordinaria de Concejo celebrada el día jueves 16 de febrero del 2017.
3.- Reversión de comodato del inmueble de propiedad municipal, suscrito con el Comité de Desarrollo Barrial “El Rosario”, Parroquia La Esperanza, Cantón Pedro Moncayo, Provincia de Pichincha, por incumplimiento de obligaciones previstas en el contrato.
4.- Aprobación en primer debate del Proyecto de Ordenanza de disminución de la contribución especial de mejoras, en beneficio de los contribuyentes del Cantón Pedro Moncayo. 
</t>
  </si>
  <si>
    <t>Resoluciones  No. 13-14-15 del 23/Feb/2017</t>
  </si>
  <si>
    <t>Resoluciónes N° 13-14-15</t>
  </si>
  <si>
    <t>Acta No. 010 del 03/Marzo/2017</t>
  </si>
  <si>
    <t xml:space="preserve">1.- APROBACIÓN DEL ACTA N° 009 CORRESPONDIENTE A LA SESIÓN ORDINARIA DE CONCEJO CELEBRADA EL DÍA JUEVES 23 DE FEBRERO DEL 2017.
2.- AUTORIZACIÓN DEL CONCEJO MUNICIPAL, PARA QUE LA RECUPERACIÓN DEL IVA, PAGADO POR EL  GOBIERNO AUTÓNOMO DESCENTRALIZADO MUNICIPAL DEL CANTÓN PEDRO MONCAYO, SIRVA PARA FINANCIAR OBRAS DE INVERSIÓN.
</t>
  </si>
  <si>
    <t>Resoluciones  No. 16-17 del 03/marzo/2017</t>
  </si>
  <si>
    <t>Resoluciónes N° 16-17</t>
  </si>
  <si>
    <t>Acta No. 011 del 9/marzo/2017</t>
  </si>
  <si>
    <t>Resoluciones  No. 18-19-20-21-22 del 09/marzo/2017</t>
  </si>
  <si>
    <t>Resoluciónes N° 18-19-20-21-22</t>
  </si>
  <si>
    <t>Acta No. 012 del 16/marzo/2017</t>
  </si>
  <si>
    <t xml:space="preserve">1.- APROBACIÓN DEL ACTA N° 011 CORRESPONDIENTE A LA SESIÓN ORDINARIA DE CONCEJO CELEBRADA EL DÍA JUEVES 9 DE MARZO DEL 2017.
2.- AUTORIZACIÓN PARA AMPLIAR Y MODIFICAR EL OBJETO DEL COMODATO DEL INMUEBLE ENTREGADO AL GAD PARROQUIAL DE LA ESPERANZA, PARA QUE SE CONSTRUYA EL CENTRO TECNOLÓGICO COMUNITARIO; ADEMÁS, SE AUTORICE AL SEÑOR ALCALDE Y PROCURADOR SÍNDICO DEL GAD MUNICIPAL DEL CANTÓN PEDRO MONCAYO PARA QUE SUSCRIBAN LOS DOCUMENTOS RESPECTIVOS. 
</t>
  </si>
  <si>
    <t>Resoluciones  No. 23-24 del 16/marzo/2017</t>
  </si>
  <si>
    <t>Resoluciónes N° 23-24</t>
  </si>
  <si>
    <t>Acta No. 013 del 23/marzo/2017</t>
  </si>
  <si>
    <t xml:space="preserve">1.- APROBACIÓN DEL ACTA N° 012 CORRESPONDIENTE A LA SESIÓN ORDINARIA DE CONCEJO CELEBRADA EL DÍA JUEVES 16 DE MARZO DEL 2017.
2.- APROBACIÓN EN PRIMER DEBATE DEL PROYECTO DE ORDENANZA QUE REGULA LA DETERMINACIÓN, ADMINISTRACIÓN, CONTROL Y RECAUDACIÓN DE TASAS POR SERVICIOS TÉCNICOS Y ADMINISTRATIVOS DEL CUERPO DE BOMBEROS C.B.P.M., ADSCRITO AL GAD MUNICIPAL DEL CANTÓN PEDRO MONCAYO.
</t>
  </si>
  <si>
    <t>Resoluciones  No. 25-26 del 23/marzo/2017</t>
  </si>
  <si>
    <t>Resoluciónes N° 25-26</t>
  </si>
  <si>
    <t>Acta No. 014 del 30/marzo/2017</t>
  </si>
  <si>
    <t xml:space="preserve">1.- APROBACIÓN DEL ACTA N° 013 CORRESPONDIENTE A LA SESIÓN ORDINARIA DE CONCEJO CELEBRADA EL DÍA JUEVES 23 DE MARZO DEL 2017.
2.- APROBACIÓN DE PLANOS DE LA LOTIZACIÓN DEL PREDIO DE PROPIEDAD DEL SEÑOR LUIS AUGUSTO REYES ACOSTA, UBICADO EN LA PARROQUIA DE TABACUNDO SECTOR PURHUANTAG DEL CANTÓN PEDRO MONCAYO.   
</t>
  </si>
  <si>
    <t>Resoluciones  No. 27-28 del 30/marzo/2017</t>
  </si>
  <si>
    <t>Resoluciónes N° 27-28</t>
  </si>
  <si>
    <t>http://pedromoncayo.gob.ec/documentos/actas2017/ACTA10-SO-3MAR-17.pdf</t>
  </si>
  <si>
    <t>http://pedromoncayo.gob.ec/documentos/actas2017/ACTA11-SO-9MAR-17.pdf</t>
  </si>
  <si>
    <t>http://pedromoncayo.gob.ec/documentos/actas2017/ACTA12-SO-16MAR-17.pdf</t>
  </si>
  <si>
    <t>http://pedromoncayo.gob.ec/documentos/actas2017/ACTA13-SO-23MAR-17.pdf</t>
  </si>
  <si>
    <t>http://pedromoncayo.gob.ec/documentos/actas2017/ACTA14-SO-30MAR-17.pdf</t>
  </si>
  <si>
    <t>Plan Anual de Contratación aprobado para ejercicio fiscal</t>
  </si>
  <si>
    <t>No aplica, dado que no se ha realizado ninguna revisión ni refoma hasta la fecha</t>
  </si>
  <si>
    <t>22 de octubre del 2010</t>
  </si>
  <si>
    <t>16 de diciembre del 2005</t>
  </si>
  <si>
    <t>24 de junio del 2005</t>
  </si>
  <si>
    <t>10 de febrero del 2014</t>
  </si>
  <si>
    <t>22 de julio del 2005</t>
  </si>
  <si>
    <t>14 de junio del 2005</t>
  </si>
  <si>
    <t>6 de octubre del 2010</t>
  </si>
  <si>
    <t>13 de abril del 2004</t>
  </si>
  <si>
    <t>04 de agosto del 2008</t>
  </si>
  <si>
    <t>17 de noviembre del 2004</t>
  </si>
  <si>
    <t>31 de diciembre de 1993</t>
  </si>
  <si>
    <t>12 de mayo del 2009</t>
  </si>
  <si>
    <t>29 de octubre del 2013</t>
  </si>
  <si>
    <t>12 de enero del 2005</t>
  </si>
  <si>
    <t>2 de diciembre de 1994</t>
  </si>
  <si>
    <t>8 de junio del 2010</t>
  </si>
  <si>
    <t>6 de mayo del 2008</t>
  </si>
  <si>
    <t>28 de enero del 2008</t>
  </si>
  <si>
    <t>jorge.sanchez@pedromoncayo.gob.ec</t>
  </si>
  <si>
    <t>CUZCO MOLINA NANCY PATRICIA</t>
  </si>
  <si>
    <t>ESPINOSA VELASTEGUI MAYRA LILIAN</t>
  </si>
  <si>
    <t>LEMA VEGA LUIS ERNESTO</t>
  </si>
  <si>
    <t>DIRECTOR FINANCIERO</t>
  </si>
  <si>
    <t>ernesto.lema@pedromoncayo.gob.ec</t>
  </si>
  <si>
    <t>LUIS ERNESTO LEMA</t>
  </si>
  <si>
    <t>No aplica créditos externos</t>
  </si>
  <si>
    <t xml:space="preserve">1.- APROBACIÓN DEL ACTA N° 010 CORRESPONDIENTE A LA SESIÓN ORDINARIA DE CONCEJO CELEBRADA EL DÍA VIERNES  3 DE MARZO DEL 2017.
2.- APROBAR LA ASIGNACIÓN NO REEMBOLSABLE QUE OTORGA EL BANCO DE DESARROLLO DEL ECUADOR B.P., POR EL VALOR DE USD 303.995,66 (TRESCIENTOS TRES MIL NOVECIENTOS NOVENTA Y CINCO CON 66/100 DÓLARES DE LOS ESTADOS UNIDOS DE AMÉRICA), DESTINADOS A FINANCIAR LA EJECUCIÓN DE PROYECTOS DE INVERSIÓN EN EL ÁMBITO DE SUS COMPETENCIAS. 
3.-AUTORIZAR AL REPRESENTANTE LEGAL PARA SUSCRIBIR EL CONVENIO DE LÍNEA DE ASIGNACIÓN DE RECURSOS NO REEMBOLSABLES.  
4.- AUTORIZAR EL COMPROMETIMIENTO DE LA CUENTA CORRIENTE No 1220006, QUE EL GAD MUNICIPAL DE PEDRO MONCAYO MANTIENE EN EL BANCO CENTRAL DEL ECUADOR PARA EL CASO DE INCUMPLIMIENTO DE LA ASIGNACIÓN Y EL NÚMERO DE LA MISMA. 
5.- EMITIR LA ORDEN DE DÉBITO AUTOMÁTICO DEL GAD MUNICIPAL DE PEDRO MONCAYO AL BANCO CENTRAL DEL ECUADOR PARA GARANTIZAR LA CORRECTA UTILIZACIÓN DE LOS RECURSOS DE LA ASIGNACIÓN.  </t>
  </si>
  <si>
    <t>No</t>
  </si>
  <si>
    <t>Legalización y regulación de áreas mineras en el cantón</t>
  </si>
  <si>
    <t>SOLICITUD AL SEÑOR ALCALDE ADJUNTANDO  LOS REQUISITOS</t>
  </si>
  <si>
    <r>
      <rPr>
        <sz val="8"/>
        <color theme="1"/>
        <rFont val="Calibri"/>
        <family val="2"/>
        <scheme val="minor"/>
      </rPr>
      <t xml:space="preserve">Solicitud dirigida al Alcalde GAD Municipal Pedro Moncayo adjuntando:
1.- En el caso de personas naturales, nombres y apellidos completos, números de cédula de ciudadanía, certificado de votación, RUC, y domicilio del solicitante. Para el caso de personas jurídicas, razón social o denominación y, número de RUC, debiendo acompañarse el nombramiento del representante legal o apoderado vigente debidamente registrado, copia certificada de la escritura pública de constitución debidamente inscrita o del acto por el cual se haya reconocido su personalidad jurídica y sus reformas;
2) Denominación del área materia de la solicitud, ubicación del área, señalando lugar, parroquia, cantón, provincia o circunscripción territorial;
3) Número de hectáreas mineras solicitadas;
4) Coordenadas catastrales UTM en PSAD56, proyectadas a WGS84, cuyos valores numéricos, serán siempre múltiplos de cien tanto para las X como para las Y del punto de partida y de los demás vértices del polígono del área, de acuerdo con lo señalado en el  artículo  32  de la Ley de Minería;
5) Copia de la escritura pública o título de dominio debidamente inscrito en el Registro de la Propiedad con determinación de extensiones y superficie, certificado de gravámenes actualizado que demuestre que el peticionario es el dueño del predio donde se solicita la concesión minera o permiso artesanal, o escritura pública de renuncia de derecho preferente por parte del propietario del predio y cesión del derecho  preferente y  autorización para  la explotación de áridos y pétreos  en el predio por el tiempo de vigencia del derecho minero solicitado;
6) Informe de ocupación de uso de suelo en base al Plan de Ordenamiento Territorial solicitado a la Dirección de Gestión de Planificación;
7) Certificación de la Dirección de Gestión Ambiental de que el área objeto de la solicitud no se encuentre dentro de las Áreas de Conservación en referencia al Plan de Ordenamiento Territorial. En caso de ser estarlo solicitar mediante oficio a la Dirección de Gestión Ambiental que dé su pronunciamiento motivado mediante informe técnico sobre la viabilidad de desarrollar actividades mineras en el área solicitada;
8) Certificado de intersección del área motivo de la solicitud emitido por el SUIA generado en coordenadas catastrales UTM en WGS84;
9) Declaración juramentada de asumir la obligación de obtener la respectiva licencia ambiental  y  dar cumplimiento  a las obligaciones  generadas  de esta;
10) Declaración juramentada de asumir las obligaciones económicas, técnicas y sociales  contempladas en la Ley de Minería y demás normativa aplicable y de no hallarse incurso en las inhabilidades previstas en el artículo 153 de la Constitución de la República del Ecuador y artículo 20 de la Ley de Minería;
11) Nombre del asesor técnico, ingeniero geólogo o ingeniero de minas, así como del abogado patrocinador del peticionario y su respectivo registro del título profesional según la normativa vigente;
12) A las solicitudes bajo la modalidad de condominio, cooperativas y asociaciones se acompañará la escritura pública que acredite la designación de procurador común;
13) Acreditación de solvencia técnica, montos de inversión, plazos para el desarrollo de las actividades de explotación y procesamiento;
14) Acreditación de solvencia económica para solicitudes de concesión;
15) Comprobante de pago por tasa de trámite administrativo;
16) Designación del lugar donde habrá de notificarse al solicitante, dirección de correo electrónico, casillero judicial fijado en Tabacundo; y,
17) Firmas del peticionario o su representante o apoderado, según corresponda, de los dueños de los predios a concesionar, de su asesor técnico  y del abogado  patrocinador.
</t>
    </r>
    <r>
      <rPr>
        <sz val="10"/>
        <rFont val="Arial"/>
        <family val="2"/>
      </rPr>
      <t xml:space="preserve">
</t>
    </r>
  </si>
  <si>
    <t xml:space="preserve">ALCALDIA VICEALCALDIADIRECCION DE PLANIFICACION DIRECCION DE GESTION AMBIENTAL DIRECCION FINANCIERA , ARCOM ,TENA,PROCURADURIA SINDICA SECRETARIA GENERAL </t>
  </si>
  <si>
    <t>3 MESES</t>
  </si>
  <si>
    <t>OFICINA</t>
  </si>
  <si>
    <t>EN PROCESO DE APROBACION</t>
  </si>
  <si>
    <t>Acta No. 015 del 6/abril /2017</t>
  </si>
  <si>
    <t>Acta 15</t>
  </si>
  <si>
    <t xml:space="preserve">1.- APROBACIÓN DEL ACTA N° 014 CORRESPONDIENTE A LA SESIÓN ORDINARIA DE CONCEJO CELEBRADA EL DÍA JUEVES 30 DE MARZO DEL 2017.
2.- AUTORIZAR AL SEÑOR ING. FRANK BORYS GUALSAQUI RIVERA, ALCALDE DEL GAD MUNICIPAL DEL CANTÓN PEDRO MONCAYO, PARA QUE ASISTA A LA INVITACIÓN DE LA EMBAJADA DE LA REPÚBLICA DE EGIPTO, A PARTICIPAR DE UNA AGENDA INTERNACIONAL DE INTERCAMBIO Y PROMOCIÓN DEL PATRIMONIO CULTURAL Y NATURAL DEL CANTÓN, QUE SE CELEBRARÁ DEL 20 AL 26 DE ABRIL DE 2017.
3.- APROBACIÓN EN PRIMER DEBATE EL PROYECTO DE ORDENANZA MUNICIPAL DE CONTROL Y PROTECCIÓN ANIMAL. 
</t>
  </si>
  <si>
    <t>Resoluciones  No. 29-30-31 del 6/abril/2017</t>
  </si>
  <si>
    <t>Resoluciónes N° 29-30-31</t>
  </si>
  <si>
    <t>Acta No. 016 del 13/abril /2017</t>
  </si>
  <si>
    <t>Acta 16</t>
  </si>
  <si>
    <t xml:space="preserve">1.- APROBACIÓN DEL ACTA N° 015 CORRESPONDIENTE A LA SESIÓN ORDINARIA DE CONCEJO CELEBRADA EL DÍA JUEVES 6 DE ABRIL DEL 2017.
2.- APROBACIÓN EN SEGUNDO DEBATE EL PROYECTO DE ORDENANZA DE MODIFICACIÓN DE LA CONTRIBUCIÓN ESPECIAL DE MEJORAS, EN BENEFICIO DE LOS CONTRIBUYENTES DEL CANTÓN PEDRO MONCAYO.
3.- APROBACIÓN EN SEGUNDO DEBATE EL PROYECTO DE ORDENANZA MUNICIPAL DE CONTROL Y PROTECCIÓN ANIMAL 
4.- APROBACIÓN EN SEGUNDO DEBATE EL PROYECTO DE ORDENANZA QUE REGULA LA DETERMINACIÓN, ADMINISTRACIÓN, CONTROL Y RECAUDACIÓN DE TASAS POR SERVICIOS TÉCNICOS Y ADMINISTRATIVOS DEL CUERPO DE BOMBEROS C.B.P.M., ADSCRITO AL GAD MUNICIPAL DEL CANTÓN PEDRO MONCAYO.
5.- APROBACIÓN EN PRIMER DEBATE EL PROYECTO DE ORDENANZA SUSTITUTIVA PARA LA ORGANIZACIÓN, ADMINISTRACIÓN Y FUNCIONAMIENTO DEL REGISTRO DE LA PROPIEDAD Y MERCANTIL DEL CANTÓN PEDRO MONCAYO
</t>
  </si>
  <si>
    <t>Resoluciones  No. 32-33-34-35-36 del 13/abril/2017</t>
  </si>
  <si>
    <t>Resoluciónes N° 32-33-34-35-36</t>
  </si>
  <si>
    <t>Acta No. 017 del 20/abril /2017</t>
  </si>
  <si>
    <r>
      <t>1.-</t>
    </r>
    <r>
      <rPr>
        <sz val="10"/>
        <color theme="1"/>
        <rFont val="Calibri"/>
        <family val="2"/>
        <scheme val="minor"/>
      </rPr>
      <t xml:space="preserve"> APROBACIÓN DEL ACTA N° 016 CORRESPONDIENTE A LA SESIÓN ORDINARIA DE CONCEJO CELEBRADA EL DÍA JUEVES 13 DE ABRIL DEL 2017.</t>
    </r>
  </si>
  <si>
    <t>Resolucion  No. 37 del 20/abril/2017</t>
  </si>
  <si>
    <t>Acta No. 018 del 27/abril /2017</t>
  </si>
  <si>
    <t xml:space="preserve">1.- APROBACIÓN DEL ACTA N° 017 CORRESPONDIENTE A LA SESIÓN ORDINARIA DE CONCEJO CELEBRADA EL DÍA JUEVES 20 DE ABRIL DEL 2017;
2.- APROBACIÓN EN SEGUNDO DEBATE EL PROYECTO DE ORDENANZA SUSTITUTIVA PARA LA ORGANIZACIÓN, ADMINISTRACIÓN Y FUNCIONAMIENTO DEL REGISTRO DE LA PROPIEDAD Y MERCANTIL DEL CANTÓN PEDRO MONCAYO;
3.- APROBACIÓN EN SEGUNDO DEBATE EL PROYECTO DE ORDENANZA DE ORGANIZACIÓN, FUNCIONAMIENTO Y PROCEDIMIENTO PARLAMENTARIO DEL CONCEJO DEL GOBIERNO AUTÓNOMO DESCENTRALIZADO MUNICIPAL DE PEDRO MONCAYO; 
</t>
  </si>
  <si>
    <t>Resoluciones  No. 38-39-40 del 27/abril/2017</t>
  </si>
  <si>
    <t xml:space="preserve">Acta 17 </t>
  </si>
  <si>
    <t xml:space="preserve">Acta 18 </t>
  </si>
  <si>
    <t xml:space="preserve">Resolución N° 37 </t>
  </si>
  <si>
    <t xml:space="preserve">Resoluciónes N° 38-39-40 </t>
  </si>
  <si>
    <t>http://pedromoncayo.gob.ec/documentos/actas2017/ACTA%2016%20SESION%20ORDIN.%2013%20ABRIL%202017.pdf</t>
  </si>
  <si>
    <t>http://pedromoncayo.gob.ec/documentos/actas2017/ACTA%2017%20SO%2020%20ABRIL%202017.pdf</t>
  </si>
  <si>
    <t>http://pedromoncayo.gob.ec/documentos/actas2017/ACTA 18 SO 27 ABRIL 2017.pdf</t>
  </si>
  <si>
    <t>AREA DE GESTION DEL TERRITORIO</t>
  </si>
  <si>
    <t>No disponible, no se cuenta con un esquema de valoración.</t>
  </si>
  <si>
    <t>g3 Destinatarios de recursos públicos del GAD Municipal de Pedro Moncayo</t>
  </si>
  <si>
    <t>g2 Presupuesto anual liquidado del ejercicio fiscal 2016 del GAD Municipal de Pedro Moncayo</t>
  </si>
  <si>
    <t>x</t>
  </si>
  <si>
    <t>http://www.pedromoncayo.gob.ec/documentos/LeyTransparencia_2017/abril/h1%20DAI-AI-0135-2017.pdf</t>
  </si>
  <si>
    <t>En proceso de implementación</t>
  </si>
  <si>
    <t>AVILES ALCOCER MYRIAN FERNANDA</t>
  </si>
  <si>
    <t>NUTRICIONISTA</t>
  </si>
  <si>
    <t>CACUANGO CUZCO DORIS LORENA</t>
  </si>
  <si>
    <t>PROMOTOR/A ATENCION DOMICILIARIA</t>
  </si>
  <si>
    <t>CASCO PAISANO MARIA FABIOLA</t>
  </si>
  <si>
    <t>CERON PAREDES LIZBETH JACQUELINE</t>
  </si>
  <si>
    <t>IMBA CATUCUAGO JOHANNA CAROLINA</t>
  </si>
  <si>
    <t>TRABAJADORA SOCIAL</t>
  </si>
  <si>
    <t>LARGO ROMAN VILMA DEL CARMEN</t>
  </si>
  <si>
    <t>PROMOTOR/A DE ALIMENTOS</t>
  </si>
  <si>
    <t>MALES ROMERO EDISON VICENTE</t>
  </si>
  <si>
    <t>PEREIRA CRIOLLO KATY MARGOTH</t>
  </si>
  <si>
    <t>PUJOTA PULAMARIN ZOILA VICTORIA</t>
  </si>
  <si>
    <t>PROMOTOR/A SOCIAL</t>
  </si>
  <si>
    <t>PUPIALES ORDOÑEZ LIZETH LORENA</t>
  </si>
  <si>
    <t>QUILUMBAQUIN CUZCO TANIA ALICIA</t>
  </si>
  <si>
    <t>SALAZAR PERUGACHI JADIRA ANABEL</t>
  </si>
  <si>
    <t>SALGADO PEREZ KARLA ELIZABETH</t>
  </si>
  <si>
    <t>SANCHEZ SIMBAÑA MIRYAM CLAUDINA</t>
  </si>
  <si>
    <t>AUXILIAR DE CUIDADO</t>
  </si>
  <si>
    <t>21 Certificado Avaluos (adquirir en ventanilla)</t>
  </si>
  <si>
    <t>22 Aviso de alcabalas</t>
  </si>
  <si>
    <t>24 Adjudicacion de excentes</t>
  </si>
  <si>
    <t>g1 Cedulas presupuestarias 2017</t>
  </si>
  <si>
    <t>Informe de Rendición de Cuentas Alcaldía 2016</t>
  </si>
  <si>
    <t>Acta No. 019 del 4/mayo /2017</t>
  </si>
  <si>
    <t>Acta 19</t>
  </si>
  <si>
    <t>1.- APROBACIÓN DEL ACTA N° 018 CORRESPONDIENTE A LA SESIÓN ORDINARIA DE CONCEJO CELEBRADA EL DÍA JUEVES 27 DE ABRIL DEL 2017</t>
  </si>
  <si>
    <t>Resolucion  No. 41 del 4/mayo/2017</t>
  </si>
  <si>
    <t>Resolución  N°41</t>
  </si>
  <si>
    <t>Acta No. 020 del 11/mayo /2017</t>
  </si>
  <si>
    <t>Acta 20</t>
  </si>
  <si>
    <t>1.- APROBACIÓN DEL ACTA N° 019 CORRESPONDIENTE A LA SESIÓN ORDINARIA DE CONCEJO CELEBRADA EL DÍA JUEVES 4 DE MAYO DEL 2017</t>
  </si>
  <si>
    <t>Resolucion  No. 42 del 11/mayo/2017</t>
  </si>
  <si>
    <t>Resolución  N°42</t>
  </si>
  <si>
    <t>Acta No. 021del 18/mayo /2017</t>
  </si>
  <si>
    <t>Acta 21</t>
  </si>
  <si>
    <t>Resoluciones  No. 43-44-45 del 18/mayo/2018</t>
  </si>
  <si>
    <t>Resoluciónes  N°43-44-45</t>
  </si>
  <si>
    <t>Acta No. 022del 25/mayo /2017</t>
  </si>
  <si>
    <t>Acta 22</t>
  </si>
  <si>
    <t>Resoluciones  No. 46-47-48-49 del 25/mayo/2017</t>
  </si>
  <si>
    <t>Resoluciónes  N°46-47-48-49</t>
  </si>
  <si>
    <t>https://www.compraspublicas.gob.ec/ProcesoContratacion/compras/PC/buscarPACe.cpe?entidadPac=WvCXroVfuZXcI5Qa88DHA_wo-MssgCXuWG4k74zzcmg,&amp;anio=zGG4yb0CtjdR7LgfgExHBx97XqcP0DHZFWAyZyldESM,&amp;nombre=d6jDcE7R155MeOS2m8EigTmnZYymmFQAhGDc3gdDhmEz9rMPtqVdVMg41TMJ3AQ7tqac45iTAajUvz5BrrJSK9-VXSmJKGHVT9Xsa99VU6Fn-VLCBBbmLcvwtUvQIwNB#</t>
  </si>
  <si>
    <t>PAC  REFORMA</t>
  </si>
  <si>
    <t>Luis Ernesto Lema</t>
  </si>
  <si>
    <t>Patentes y 1.5 x 1000</t>
  </si>
  <si>
    <t>Tramite para otrogar las patentes a las personas naturales y jurídicas que realizan actividades económicas en el Cantón pedro Moncayo</t>
  </si>
  <si>
    <t>Debe acercarse a la ventanilla de recepción de documentos con todos los requisitos que se solicita para este trámite</t>
  </si>
  <si>
    <t>1. Formulario de declaración para obtener la Patente Municipal
2. Copias de Cédula de Ciudadanía y papeleta de votación
3. Copia del RUC actualizado
4. Copia de la(s) declaración(es) del Impuesto a la Renta si ejerce actividades económicas previas al registro en el cantón Pedro Moncayo.
5. Copia del título de crédito del impuesto predial del año en curso, del propietario del inmueble en donde funciona la actividad económica, y/o copia del contrato de arrendamiento o autorización del propietario para el funcionamiento si el bien no es rentado.
6. Copia de pago de planilla de servicios básicos, energía eléctrica, agua o teléfono.
7. Original y copia de la Certificación Artesanal si aplica.</t>
  </si>
  <si>
    <t>Verificación de requisistos, inspeccion, emisión del título de crédito.</t>
  </si>
  <si>
    <t>No tiene costo</t>
  </si>
  <si>
    <t>8 dias laborables</t>
  </si>
  <si>
    <t>Personas Naturales o Jurídicas que ejercen actividad económica en el Cantón Pedro Moncayo</t>
  </si>
  <si>
    <t>Se atiende en  las oficinas del GAD del Cantón Pedro Moncayo en Tabacundo y Malchinguí.</t>
  </si>
  <si>
    <r>
      <rPr>
        <b/>
        <sz val="10"/>
        <rFont val="Century Gothic"/>
        <family val="2"/>
      </rPr>
      <t>Tabacundo:</t>
    </r>
    <r>
      <rPr>
        <sz val="10"/>
        <rFont val="Century Gothic"/>
        <family val="2"/>
      </rPr>
      <t xml:space="preserve"> Sucre 981 y Plaza Gutierrez 83836560  Ext. 101
</t>
    </r>
    <r>
      <rPr>
        <b/>
        <sz val="10"/>
        <rFont val="Century Gothic"/>
        <family val="2"/>
      </rPr>
      <t xml:space="preserve">Malchinguí: </t>
    </r>
    <r>
      <rPr>
        <sz val="10"/>
        <rFont val="Century Gothic"/>
        <family val="2"/>
      </rPr>
      <t>Calle Pedro Moncayo y Jerusalén junto al salón de Actos. Telf.: 2158492</t>
    </r>
  </si>
  <si>
    <t>Ventanilla de recepción Municipal del GAD Municipal de Pedro Moncayo en Tabacundo y Malchinguí.</t>
  </si>
  <si>
    <t>CHICAIZA TOCTAGUANO KLEBER ADRIAN</t>
  </si>
  <si>
    <t>DIRECCION DE GESTION DE OBRAS PUBLICAS</t>
  </si>
  <si>
    <t>DELGADO MORENO JUAN FABIAN</t>
  </si>
  <si>
    <t>MEDICO OCUPACIONAL</t>
  </si>
  <si>
    <t>juan.delgado@pedromoncayo.gob.ec</t>
  </si>
  <si>
    <t>GALLEGOS MANANGON GERMANICO RAMIRO</t>
  </si>
  <si>
    <t>GUEVARA CAMPAÑA MANUEL MESIAS</t>
  </si>
  <si>
    <t>MORILLO LESCANO GABRIEL ANDRES</t>
  </si>
  <si>
    <t>Ínfima cuantía</t>
  </si>
  <si>
    <t>https://www.compraspublicas.gob.ec/ProcesoContratacion/compras/</t>
  </si>
  <si>
    <t>Portal de Compras Públicas -SERCOP</t>
  </si>
  <si>
    <t>http://pedromoncayo.gob.ec/documentos/LeyTransparencia_2017/julio/n1 viaticos kely ayala</t>
  </si>
  <si>
    <t>Acta No. 023 del 1 /junio  /2017</t>
  </si>
  <si>
    <t>Acta 23</t>
  </si>
  <si>
    <t>Resoluciones  No. 50-51 del 25/junio /2017</t>
  </si>
  <si>
    <t>Resoluciones  N°50-51</t>
  </si>
  <si>
    <t>Acta No. 024 del 5/junio  /2017</t>
  </si>
  <si>
    <t>Acta 24</t>
  </si>
  <si>
    <t xml:space="preserve">1.- APROBAR EL PROYECTO DE PRIMERA REFORMA A LA ORDENANZA QUE APRUEBA EL PRESUPUESTO PARA EL EJERCICIO FISCAL 2017 DEL GOBIERNO AUTÓNOMO DESCENTRALIZADO DEL MUNICIPIO DE PEDRO MONCAYO.    </t>
  </si>
  <si>
    <t>Resolucion  No. 52 del 5/junio /2017</t>
  </si>
  <si>
    <t>Resolución  N°52</t>
  </si>
  <si>
    <t>Acta No. 025 del 8 /junio  /2017</t>
  </si>
  <si>
    <t>Acta 25</t>
  </si>
  <si>
    <t>Resoluciones  No. 53-54-55 del 8/junio /2017</t>
  </si>
  <si>
    <t>Resoluciónes  N°53-54-55</t>
  </si>
  <si>
    <t>Acta No. 026 del 15 /junio  /2017</t>
  </si>
  <si>
    <t>Acta 26</t>
  </si>
  <si>
    <t>1.- APROBACIÓN DEL ACTA N° 025 CORRESPONDIENTE A LA SESIÓN ORDINARIA DE CONCEJO CELEBRADA EL DÍA JUEVES 8 DE JUNIO DEL 2017</t>
  </si>
  <si>
    <t>Resolucion  No. 56 del 15/junio/2017</t>
  </si>
  <si>
    <t>Resolución  N°56</t>
  </si>
  <si>
    <t>Acta No. 027 del 22 /junio  /2017</t>
  </si>
  <si>
    <t>Acta 27</t>
  </si>
  <si>
    <t>Resoluciones  No. 57-58 del 22/junio/2017</t>
  </si>
  <si>
    <t>Resoluciones  N°57-58</t>
  </si>
  <si>
    <t>Acta No. 028 del 27 /junio  /2017</t>
  </si>
  <si>
    <t>Acta 28</t>
  </si>
  <si>
    <t>Resoluciones  No. 59-60 del 27/junio/2017</t>
  </si>
  <si>
    <t>Resoluciones  N°59-60</t>
  </si>
  <si>
    <t>Línea de fábrica</t>
  </si>
  <si>
    <t>Patente Municipal</t>
  </si>
  <si>
    <t>Formulario de Patentes</t>
  </si>
  <si>
    <t>Inscripcion de Declaración / actualización de Actividades Económicas en el Cantón</t>
  </si>
  <si>
    <t>Formulario para exonerar impuestos a personas de la tercera edad.</t>
  </si>
  <si>
    <t>Formulario para solicitar actualizacion de datos o cierre de actividades económicas</t>
  </si>
  <si>
    <t>* Transferencia de dominio;
* Reclamo mediante solicitud;
* Rectificación de área y/o Construcción;</t>
  </si>
  <si>
    <t>Formulario para realizar la actualización de datos en los predios urbanos y/o rurales del Cantón</t>
  </si>
  <si>
    <t>Inventario Patrimonial</t>
  </si>
  <si>
    <t>Certificado de Inventario Patrimonial</t>
  </si>
  <si>
    <t xml:space="preserve">Con este formulario puede usted solicitar un certificado que señale si su predio ubicado en el Cantón Pedro Moncayo esta o no catalogado en el inventario de bienes Patrimoniales del Cantón. </t>
  </si>
  <si>
    <t>Solicitud/devolución de puesto de mercado</t>
  </si>
  <si>
    <t>Formulario de solicitud o devolución de puestos del mercado municipal.</t>
  </si>
  <si>
    <t>A través de estos formularios se realiza la solicitud o la devolución de  los puestos del mercado municipal. Puede descargarlos de la pagina web institucional.</t>
  </si>
  <si>
    <t>Asistencia técnica agropecuaria</t>
  </si>
  <si>
    <t>Formulario para solicitar asistencia técnica agropecuaria</t>
  </si>
  <si>
    <t>Las asociaciones, Comunidades, organizaciones o barrios pueden solicitar asistencia técnica para la producción agropecuaria</t>
  </si>
  <si>
    <t>Proyectos y eventos culturales</t>
  </si>
  <si>
    <t>Formularios para solicitar apoyo a proyectos o eventos culturales</t>
  </si>
  <si>
    <t>Las asociaciones, Comunidades, organizaciones o barrios pueden solicitar apoyo para la elaboracipon de proyecto o apoyo para eventos culturales.</t>
  </si>
  <si>
    <t>http://www.pedromoncayo.gob.ec/documentos/LeyTransparencia_2016/julio/j1 certificado no incumplimiento.pdf</t>
  </si>
  <si>
    <t>Rendicion de Cuentas a nivel de las parroquias rurales dl cantón Pedro Moncayo</t>
  </si>
  <si>
    <t>http://pedromoncayo.gob.ec/documentos/LeyTransparencia_2017/m1 otros mecanismos rc-16.pdf</t>
  </si>
  <si>
    <t>Informe de publicidad para Rendición de Cuentas GAD MPM 2016</t>
  </si>
  <si>
    <t>http://pedromoncayo.gob.ec/documentos/LeyTransparencia_2017/m2 gastos medios publicidad rc-16.pdf</t>
  </si>
  <si>
    <t xml:space="preserve">FINANCIAMIENTO PARA LA CONSTRUCCIÓN DEL SISTEMA CON PLANTA DE TRATAMIENTO DE AGUAS RESIDUALES, MEJORAMIENTO Y AMPLIACIÓN DEL SISTEMA DE AGUA POTABLE PARA EL BARRIO SANTA EULALIA DE LA PARROQUIA DE MALCHINGUI </t>
  </si>
  <si>
    <t>10 AÑOS</t>
  </si>
  <si>
    <t>i1 Banco Estado Agua Santa Eulalia</t>
  </si>
  <si>
    <t xml:space="preserve"> Entregar el formulario de solicitud firmado en la ventanilla de la oficina de catastros.</t>
  </si>
  <si>
    <t>1. Formulario debidamente firmado;
2. Copia simple de escritura
3. Copia de carta de impuesto predial;
4. Pago de tasa administrativa;</t>
  </si>
  <si>
    <t>Lunes a Viernes de 08h00 a 13h00
14h00 17h00</t>
  </si>
  <si>
    <t>Tasa administrativa 1,88 USD (0,50% del SBU)</t>
  </si>
  <si>
    <t>Según el caso puede ser Inmediato
o un máximo de 3 días</t>
  </si>
  <si>
    <t>Ventanilla de Avalúos y Catastros.</t>
  </si>
  <si>
    <t>No disponible</t>
  </si>
  <si>
    <t>Impresión de coordenadas georeferenciadas, fotografias aereas fichas catastrales, correspondiente al cantón</t>
  </si>
  <si>
    <t>Debe acercarse a las ventanillas de recaudación a cancelar el valor por cada coordenada solicitada</t>
  </si>
  <si>
    <t>Pagar las tasas establecidas para este servicio</t>
  </si>
  <si>
    <t xml:space="preserve">1. Coger turno;
2. Atención personalizada inmediata; . Despacho de trámite; 
3. Entrega de coordenas 
</t>
  </si>
  <si>
    <t>los valores varian de acuerdo al tamaño de impresión. Valores según ordenanza</t>
  </si>
  <si>
    <t>Se atiende en  las oficinas del GAD del Cantón Pedro Moncayo  ciudad  Tabacundo</t>
  </si>
  <si>
    <r>
      <rPr>
        <b/>
        <sz val="10"/>
        <rFont val="Century Gothic"/>
        <family val="2"/>
      </rPr>
      <t>Tabacundo:</t>
    </r>
    <r>
      <rPr>
        <sz val="10"/>
        <rFont val="Century Gothic"/>
        <family val="2"/>
      </rPr>
      <t xml:space="preserve"> Sucre 981 y Plaza Gutierrez Telf.:3836560  Ext.169</t>
    </r>
  </si>
  <si>
    <t xml:space="preserve">
1. Formulario debidamente firmado
2. Copia simple de escritura
3. Copia de carta de impuesto predial;
4. Pago de tasa administrativa;</t>
  </si>
  <si>
    <t>Tasa administrativa 
2,03 USD</t>
  </si>
  <si>
    <t>Reavaluos, Actualización de datos del predio y/o Rectificación de datos de construcción;</t>
  </si>
  <si>
    <t>Permite revisar, analizar, rectificar avaluos, área o ingresar datos de construcción;</t>
  </si>
  <si>
    <t>1. Formulario debidamente firmado
2. Copia simple de escritura;
3. Copia de carta de impuesto predial;</t>
  </si>
  <si>
    <t>1. Coger turno;
2. Llenar formulario con firma;
3. Copia simple de escritura;
4. Copia de carta de impuesto predial;</t>
  </si>
  <si>
    <t>1 dia</t>
  </si>
  <si>
    <t>Rectificación de cabidas y linderos;</t>
  </si>
  <si>
    <t>1,- Formulario de línea de fábrica entregar lleno 2.- Certificado de no adeudar al municipio 3.- Copia de cédula y papeleta de votación del proietario 4.- Copia última carta de pago del impuesto 5.- Copia de la escritura 6.- Recibo de pago de tasa.</t>
  </si>
  <si>
    <t>Ventanilla de recepción Municipal del GAD  y Malchinguí.</t>
  </si>
  <si>
    <t>COSTO 2 RENUMERACIONES BASICAS ( SEGÚN ESTABLECE LA ORDENANZA MUNICIPAL</t>
  </si>
  <si>
    <t>Inhumaciones</t>
  </si>
  <si>
    <t>Solicitud de inhumaciones en los cementerios municipales</t>
  </si>
  <si>
    <t xml:space="preserve">Familiares del occiso se acerca a la Comisaría Municipal a solicitar un espacio (bóveda o suelo)                           </t>
  </si>
  <si>
    <t>Ciudadanía en General</t>
  </si>
  <si>
    <t>Se atiende en  las oficinas del GAD del Cantón Pedro Moncayo en Tabacundo.</t>
  </si>
  <si>
    <r>
      <rPr>
        <b/>
        <sz val="10"/>
        <rFont val="Century Gothic"/>
        <family val="2"/>
      </rPr>
      <t>Tabacundo:</t>
    </r>
    <r>
      <rPr>
        <sz val="10"/>
        <rFont val="Century Gothic"/>
        <family val="2"/>
      </rPr>
      <t xml:space="preserve"> Sucre 981 y Plaza Gutierrez Telf.:3836560  Ext.141</t>
    </r>
  </si>
  <si>
    <t>Ventanilla de Comisaría Municipal</t>
  </si>
  <si>
    <t xml:space="preserve">Se otorga este servicio a personas de bajos recursos económicos </t>
  </si>
  <si>
    <t>Ciudadanía en situación vulnerable.</t>
  </si>
  <si>
    <t>Ocupación y cierre de vía con materiales de construcción y otros</t>
  </si>
  <si>
    <t>Acercarse a las ventanillas de recaudación a pagar la tasa por ese servicio</t>
  </si>
  <si>
    <t>Pago de tasas</t>
  </si>
  <si>
    <t>Atención centro de rehabilitación</t>
  </si>
  <si>
    <t>El Centro de rehabilitación presta servicios de atención en rehabilitación Física, Traumatología y Terapia de Lenguaje  mediante agendamiento por llamadas telefónicas o atención por ventanilla.
El servicio  de rehabilitación a la comunidad se planifica  mediante asambleas .</t>
  </si>
  <si>
    <t>Inclusión de  personas  con discapacidad a beneficios otorgados con el MIES mediante convenio</t>
  </si>
  <si>
    <r>
      <rPr>
        <b/>
        <sz val="10"/>
        <rFont val="Century Gothic"/>
        <family val="2"/>
      </rPr>
      <t>Tabacundo:</t>
    </r>
    <r>
      <rPr>
        <sz val="10"/>
        <rFont val="Century Gothic"/>
        <family val="2"/>
      </rPr>
      <t xml:space="preserve"> Bolívar y 26 de Septiembre Telf.:3836560  Ext.125</t>
    </r>
  </si>
  <si>
    <t>Dirección de Gestión de Desarrollo Social Inclusiva Tabacundo y lo CIBV´s en los barrios</t>
  </si>
  <si>
    <t xml:space="preserve">Debe acercarse a la Unida de atención y denunciar el caso en la Junta Cantonal de protección.
Recepción de denuncia por personas de terceras personas.
Visita en las localidades a los usuarios en vulneración de derechos.
Registro de casos atendidos.
</t>
  </si>
  <si>
    <r>
      <rPr>
        <b/>
        <sz val="10"/>
        <rFont val="Century Gothic"/>
        <family val="2"/>
      </rPr>
      <t>Tabacundo:</t>
    </r>
    <r>
      <rPr>
        <sz val="10"/>
        <rFont val="Century Gothic"/>
        <family val="2"/>
      </rPr>
      <t xml:space="preserve"> Bolívar y 26 de Septiembre Telf.:3836560  Ext.124</t>
    </r>
  </si>
  <si>
    <t>Atención en biblioteca</t>
  </si>
  <si>
    <r>
      <rPr>
        <b/>
        <sz val="10"/>
        <rFont val="Century Gothic"/>
        <family val="2"/>
      </rPr>
      <t>Tabacundo:</t>
    </r>
    <r>
      <rPr>
        <sz val="10"/>
        <rFont val="Century Gothic"/>
        <family val="2"/>
      </rPr>
      <t xml:space="preserve"> Sucre 981 y Plaza Gutierrez Telf.:3836560  Ext.203</t>
    </r>
  </si>
  <si>
    <t>Ocupación de espacio públicos ruedas moscovitas, circos, gusanitos móviles, y similares</t>
  </si>
  <si>
    <t>Pago de tasas según la superficie a ocupar</t>
  </si>
  <si>
    <t>Ciudadania en general</t>
  </si>
  <si>
    <t xml:space="preserve">Utilización de vías por las cooperativas de camionetas y (urbano y rural) y paradas de compañías de buses de transporte </t>
  </si>
  <si>
    <t>Permiso de uso de suelo para eventos publicos</t>
  </si>
  <si>
    <r>
      <t xml:space="preserve">Tipos de canales disponibles de atención
presencial:
</t>
    </r>
    <r>
      <rPr>
        <sz val="10"/>
        <rFont val="Calibri"/>
        <family val="2"/>
      </rPr>
      <t>(Detallar si es por ventanilla, oficina, brigada, página web, correo electrónico, chat en línea, contact center, call center, teléfono institución)</t>
    </r>
  </si>
  <si>
    <t>Delegación LOTAIP</t>
  </si>
  <si>
    <t xml:space="preserve">Reporte del Gasto de Viaticos </t>
  </si>
  <si>
    <t>http://pedromoncayo.gob.ec/documentos/LeyTransparencia_2017/julio/n5 reporte gasto viaticos.pdf</t>
  </si>
  <si>
    <t>Jenny Alexandra Pinchao Toapanta</t>
  </si>
  <si>
    <t>http://www.pedromoncayo.gob.ec/documentos/LeyTransparencia_2016/julio/i1 agua santa eulalia.pdf</t>
  </si>
  <si>
    <t>360 actividades con control, 7 auditorias y 5 permisos obtenidos.
Una ordenanza de subsistemas</t>
  </si>
  <si>
    <t>DIRECCIÓN DE PLANEACION ESTRATÉGICA</t>
  </si>
  <si>
    <t xml:space="preserve">Resolucion Administrativa 033 -2017 Tabla de remuneraciones para los servidores amparados en la LOSEP </t>
  </si>
  <si>
    <t>Resolución 033</t>
  </si>
  <si>
    <t>7 Tabla Remuneración SM</t>
  </si>
  <si>
    <t>http://www.pedromoncayo.gob.ec/documentos/LeyTransparencia_2016/julio/a3 7 RA 033-2017 tabla remuneracion LOSEP.pdf</t>
  </si>
  <si>
    <t>http://www.pedromoncayo.gob.ec/documentos/base_legal/a2 2 COOTAD.pdf</t>
  </si>
  <si>
    <t>Ventanilla única del GAD  Municipal del Cantón Pedro Moncayo en Tabacundo y Malchinguí.</t>
  </si>
  <si>
    <t>Impresión de coordenadas ,fotos,cartografia,planosgeoreferenciadas.</t>
  </si>
  <si>
    <t>Certificado  de Actualizacion del Avaluo:</t>
  </si>
  <si>
    <t xml:space="preserve">Ocupación de suelo para actividades comerciales, agricolas, agroindustriales, recidenciales </t>
  </si>
  <si>
    <t>Otros servicios de uso del suelo</t>
  </si>
  <si>
    <t>Excedentes
Borde superior de quebrada
Aprob. Planos Florícolas
Propiedad Horizontal
Urbanización
Lotización
Tránsito
Inspecciones varias</t>
  </si>
  <si>
    <t>Tabacundo, Calle Sucre 981 Parque Central, Telef. 3836561</t>
  </si>
  <si>
    <t>Consejo Cantonal para la Protección Integral de Derechos Pedro Moncayo</t>
  </si>
  <si>
    <t>Restitución, Garantía de Derechos a los grupos de Atención Prioritaria</t>
  </si>
  <si>
    <t xml:space="preserve">Ninguno                                 </t>
  </si>
  <si>
    <t>Lunes a Viernes de 08:00 a 17:00</t>
  </si>
  <si>
    <t xml:space="preserve">Niños, niñas y adolescentes   Jóvenes                                          Adultos Mayores                        Personas con Discapacidad        Pueblos y Nacionalidades        Movilidad Humana </t>
  </si>
  <si>
    <r>
      <t xml:space="preserve">Tabacundo; </t>
    </r>
    <r>
      <rPr>
        <sz val="10"/>
        <rFont val="Century Gothic"/>
        <family val="2"/>
      </rPr>
      <t>Sucre 981 y Plaza Gutierrez                             Telf: 3836585                                  o 3836560 Ext. 108</t>
    </r>
  </si>
  <si>
    <t>Desarrollo Comunitario</t>
  </si>
  <si>
    <r>
      <rPr>
        <b/>
        <sz val="10"/>
        <rFont val="Century Gothic"/>
        <family val="2"/>
      </rPr>
      <t>Tabacundo:</t>
    </r>
    <r>
      <rPr>
        <sz val="10"/>
        <rFont val="Century Gothic"/>
        <family val="2"/>
      </rPr>
      <t xml:space="preserve"> Sucre 981 y Plaza Gutierrez Telf.:3836560  Ext.204</t>
    </r>
    <r>
      <rPr>
        <sz val="11"/>
        <color theme="1"/>
        <rFont val="Calibri"/>
        <family val="2"/>
        <scheme val="minor"/>
      </rPr>
      <t/>
    </r>
  </si>
  <si>
    <t>Reglamento a la Ley de Caminos de la República del Ecuador</t>
  </si>
  <si>
    <t xml:space="preserve">R.O.No. Suplemento 567 </t>
  </si>
  <si>
    <t>8 de mayo 2012</t>
  </si>
  <si>
    <t>Alcaldía, Dirección Administrativa, Junta Cantonal de protección de la Niñez y Adolecencia, Cuerpo de Bomberos, Comisaría Municipal, y otras instituciones públicas</t>
  </si>
  <si>
    <t>20 de marzo del 2017</t>
  </si>
  <si>
    <t>Código Orgánico del Ambiente</t>
  </si>
  <si>
    <t>R.O.No. Suplemento 983</t>
  </si>
  <si>
    <t>12 de abril del 2017</t>
  </si>
  <si>
    <t>27. Codigo del ambiente</t>
  </si>
  <si>
    <t xml:space="preserve">7. Codigo de Procedimiento Civil </t>
  </si>
  <si>
    <t>9. Codigo Tributario</t>
  </si>
  <si>
    <t xml:space="preserve">3. Codigo Orgánico de Planificación y Finanzas </t>
  </si>
  <si>
    <t>28. Reglamento ley de caminos</t>
  </si>
  <si>
    <t>http://www.pedromoncayo.gob.ec/documentos/base_legal/a2 28 Reglamento ley caminos.pdf</t>
  </si>
  <si>
    <t>http://www.pedromoncayo.gob.ec/documentos/base_legal/a2 27 Codigo organico ambiente.pdf</t>
  </si>
  <si>
    <t>BOADA AGUAYO PEDRO GUSTAVO</t>
  </si>
  <si>
    <t>TECNICO DE PARTICIPACION Y SEGURIDAD CIUDADANA</t>
  </si>
  <si>
    <t>pedroboada@pedromoncayo.gob.ec</t>
  </si>
  <si>
    <t>BRACERO MOLINA KAREN MIREYA</t>
  </si>
  <si>
    <t>GRADO 1</t>
  </si>
  <si>
    <t>GRADO 3</t>
  </si>
  <si>
    <t>GRADO 11</t>
  </si>
  <si>
    <t>GRADO 10</t>
  </si>
  <si>
    <t>GRADO 6</t>
  </si>
  <si>
    <t>GRADO 9</t>
  </si>
  <si>
    <t>GRADO 5</t>
  </si>
  <si>
    <t>GRADO 16</t>
  </si>
  <si>
    <t>GRADO 7</t>
  </si>
  <si>
    <t>01,01,100,110,710510,000,17,04,0,001</t>
  </si>
  <si>
    <t>GRADO 13</t>
  </si>
  <si>
    <t>GRADO 2</t>
  </si>
  <si>
    <t>NJS</t>
  </si>
  <si>
    <t>N/A</t>
  </si>
  <si>
    <t>GRADO 8</t>
  </si>
  <si>
    <t xml:space="preserve">Cobro de tasas arrendamiento de locales Mercado </t>
  </si>
  <si>
    <t>Cobro por arrendamiento de locales Mercado Municipal y Mercado Popular</t>
  </si>
  <si>
    <t>atención directa al ciudadano</t>
  </si>
  <si>
    <t>Traer la factura de pago del mes anterior</t>
  </si>
  <si>
    <t>08:H00 a 13:H00 y de 14:H00 a 17:H00</t>
  </si>
  <si>
    <t>Por metro cuadrado del local</t>
  </si>
  <si>
    <t>5minu</t>
  </si>
  <si>
    <t>Contacto directo</t>
  </si>
  <si>
    <t>si</t>
  </si>
  <si>
    <t>http://www.pedromoncayo.gob.ec/documentos/LeyTransparencia_2017/ago/g3 destinatarios recursos publicos.pdf</t>
  </si>
  <si>
    <t>DAI-AI-0255-2017</t>
  </si>
  <si>
    <t>EXAMEN ESPECIAL</t>
  </si>
  <si>
    <t>A los procesos de registro, uso, mantenimiento y administración de los vehículos, maquinaria y equipo caminero</t>
  </si>
  <si>
    <t>http://www.contraloria.gob.ec/Consultas/InformesAprobados</t>
  </si>
  <si>
    <t>EN PROCESO</t>
  </si>
  <si>
    <r>
      <rPr>
        <sz val="10"/>
        <rFont val="Arial"/>
        <family val="2"/>
      </rPr>
      <t xml:space="preserve">Desde: </t>
    </r>
    <r>
      <rPr>
        <sz val="10"/>
        <rFont val="Arial"/>
        <family val="2"/>
      </rPr>
      <t>01/07/2014
Hasta: 31/12/2016
Aprobación: 19/06/2017</t>
    </r>
  </si>
  <si>
    <t>GAD Municipal de Pedro Moca</t>
  </si>
  <si>
    <t>Dr. Rodrigo Pinango</t>
  </si>
  <si>
    <t>Acta No. 029 del 6 /julio  /2017</t>
  </si>
  <si>
    <t>Acta 29</t>
  </si>
  <si>
    <t>Resoluciones  No. 61-62-63 del 6/julio/2017</t>
  </si>
  <si>
    <t>Resoluciones  N°61-62-63</t>
  </si>
  <si>
    <t>Acta No. 030 del 13 /julio  /2017</t>
  </si>
  <si>
    <t>Acta 30</t>
  </si>
  <si>
    <t>Resoluciones  No. 64-65-66-67 del 13/julio/2017</t>
  </si>
  <si>
    <t>Resoluciones  N°64-65-66-67</t>
  </si>
  <si>
    <t>Acta No. 031 del 20 /julio  /2017</t>
  </si>
  <si>
    <t>Acta 31</t>
  </si>
  <si>
    <t>Resoluciones  No. 68-69-70-71 del 20/julio/2017</t>
  </si>
  <si>
    <t>Resoluciones  N°68-69-70-71</t>
  </si>
  <si>
    <t>Acta No. 032 del 25 /julio  /2017</t>
  </si>
  <si>
    <t>Acta 32</t>
  </si>
  <si>
    <t>1.-  APROBAR EN SEGUNDO DEBATE EL PROYECTO DE ORDENANZA DE PREVENCIÓN DEL USO DE SUSTANCIAS ESTUPEFACIENTES, Y PSICOTRÓPICAS EN LOS ESPACIOS PÚBLICOS DEL CANTÓN PEDRO MONCAYO</t>
  </si>
  <si>
    <t>Resolucion  No. 72 del 25/julio/2017</t>
  </si>
  <si>
    <t>Resolucion  N°72</t>
  </si>
  <si>
    <t>Acta No. 033 del 27 /julio  /2017</t>
  </si>
  <si>
    <t>Acta 33</t>
  </si>
  <si>
    <t>Resoluciones  No. 73-74-75 del 27/julio/2017</t>
  </si>
  <si>
    <t>Resoluciones  N°73-74-75</t>
  </si>
  <si>
    <t xml:space="preserve">1.- APROBACIÓN DEL ACTA N° 020 CORRESPONDIENTE A LA SESIÓN ORDINARIA DE CONCEJO CELEBRADA EL DÍA JUEVES 11 DE MAYO DEL 2017; 
2.- CONFORMACIÓN DE LA COMISIÓN DE TRANSPORTE DEL CONCEJO MUNICIPAL;  
3.- DELEGACIÓN DEL SR/A CONCEJAL/A PARA LA RENDICIÓN DE CUENTAS; </t>
  </si>
  <si>
    <t>1.- APROBACIÓN DEL ACTA N° 021 CORRESPONDIENTE A LA SESIÓN ORDINARIA DE CONCEJO CELEBRADA EL DÍA JUEVES 18 DE MAYO DEL 2017;
2.- RESCINDIR LA APROBACIÓN DE PLANOS DE LA LOTIZACIÓN DEL PREDIO DE PROPIEDAD DEL SEÑOR LUIS AUGUSTO REYES ACOSTA, UBICADO EN EL SECTOR PURUHANTAG, PARROQUIA TABACUNDO, CANTÓN PEDRO MONCAYO, SEGÚN RESOLUCIÓN No. 028-2017 DEL 30 DE MARZO DEL 2017;
3.- APROBAR LA UNIFICACIÓN DE LOTES DE PROPIEDAD DE LOS CÓNYUGES SEÑORES: CERVANTES NAPOLEON YANES VILLENA Y ESPERANZA BEATRIZ JUMBO ROMERO, UBICADO EN EL SECTOR SAN ISIDRO, PARROQUIA MALCHINGUI, CANTÓN PEDRO MONCAYO;    
4.- APROBAR LA UNIFICACIÓN DE LOTES DE PROPIEDAD DE LOS HEREDEROS DE ROSA MARÍA SUAREZ CACHIPUENDO, UBICADO EN TUPIGACHI, CANTÓN PEDRO MONCAYO;</t>
  </si>
  <si>
    <t>1.- APROBACIÓN DEL ACTA N° 022 CORRESPONDIENTE A LA SESIÓN ORDINARIA DE CONCEJO, CELEBRADA EL DÍA JUEVES 25 DE MAYO DEL 2017.
    2.- APROBAR LOS PLANOS DE LA LOTIZACIÓN DENOMINADO CLUB CAMPESTRE, DEL PREDIO DE PROPIEDAD DE LOS CÓNYUGES SEÑORES LUIS AUGUSTO REYES ACOSTA Y LIBIA MARLLORY VINUEZA UBIDIA, UBICADO EN EL SECTOR PURUHANTAG, TABACUNDO, CANTÓN PEDRO MONCAYO, PROVINCIA DE PICHINCHA.</t>
  </si>
  <si>
    <t>1.- APROBACIÓN DEL ACTA N° 023 CORRESPONDIENTE A LA SESIÓN ORDINARIA DE CONCEJO CELEBRADA EL DÍA JUEVES 1 DE JUNIO DEL 2017;
2.- APROBACIÓN DEL ACTA N° 024 CORRESPONDIENTE A LA SESIÓN EXTRAORDINARIA DE CONCEJO CELEBRADA EL DÍA LUNES 5 DE JUNIO DEL 2017;
3.- AUTORIZAR AL SEÑOR ALCALDE Y PROCURADOR SÍNDICO, LA FIRMA DEL CONTRATO DE COMODATO DEL INMUEBLE DE PROPIEDAD MUNICIPAL, UBICADO EN LAS CALLES BOLÍVAR S/N Y COCHASQUÍ, SECTOR PLAZOLETA DE LA BANDA, CIUDAD DE TABACUNDO, CANTÓN PEDRO MONCAYO, A FAVOR DEL CLUB DEPORTIVO PEDRO MONCAYO, CONFORME LOS FINES DEL PROYECTO</t>
  </si>
  <si>
    <t>1.- APROBACIÓN DEL ACTA N° 027 CORRESPONDIENTE A LA SESIÓN ORDINARIA DE CONCEJO, CELEBRADA EL DÍA JUEVES 22 DE JUNIO DEL 2017; 
2.- APROBAR EL PROYECTO DE ORDENANZA QUE ESTABLECE EL PROCEDIMIENTO ADMINISTRATIVO DE RECONOCIMIENTO E INCORPORACIÓN DE BIENES MOSTRENCOS AL PATRIMONIO DEL GOBIERNO AUTÓNOMO DESCENTRALIZADO MUNICIPAL DEL CANTÓN PEDRO MONCAYO</t>
  </si>
  <si>
    <t>1.- APROBACIÓN DEL ACTA N° 026 CORRESPONDIENTE A LA SESIÓN ORDINARIA DE CONCEJO, CELEBRADA EL DÍA JUEVES 15 DE JUNIO DEL 2017; 
2.- APROBAR EN PRIMER DEBATE EL PROYECTO DE ORDENANZA QUE ESTABLECE EL PROCEDIMIENTO ADMINISTRATIVO DE RECONOCIMIENTO E INCORPORACIÓN DE BIENES MOSTRENCOS AL PATRIMONIO DEL GOBIERNO AUTÓNOMO DESCENTRALIZADO MUNICIPAL DEL CANTÓN PEDRO MONCAYO</t>
  </si>
  <si>
    <t>1.- APROBACIÓN DEL ACTA N° 028 CORRESPONDIENTE A LA SESIÓN ORDINARIA DE CONCEJO CELEBRADA EL DÍA MARTES 27 DE JUNIO DEL 2017; 
2.- APROBAR EN PRIMER DEBATE EL PROYECTO DE ORDENANZA QUE RECONOCE,  APRUEBA Y LEGALIZA LA URBANIZACIÓN DE INTERÉS SOCIAL DENOMINADA COMITÉ JURÍDICO PROMEJORAS  BARRIO MARÍA DOLORES 1 Y 2, A FAVOR DE MARÍA DOLORES JÁTIVA VINUEZA , LADO OCCIDENTE Y DE LOS CÓNYUGES CARLOS AUGUSTO ROJAS JÁTIVA Y ROSA ERCILIA ACEVEDO CASTILLO, LADO ORIENTAL, RESPECTIVAMENTE; Y,
3.- APROBAR LA UNIFICACIÓN DE LOTES DE PROPIEDAD DE LOS CÓNYUGES SEÑORES: LUIS GODOFREDO JARRÍN ESPINOSA Y ROSA MARÍA OLMEDO JARRÍN, UBICADO EN LA CALLE PLAZA GUTIÉRREZ Y BOLÍVAR,  PARROQUIA TABACUNDO, CANTÓN PEDRO MONCAYO, PROVINCIA DE PICHINCHA.</t>
  </si>
  <si>
    <t>1.- APROBAR DEL ACTA N° 029 CORRESPONDIENTE A LA SESIÓN ORDINARIA DE CONCEJO CELEBRADA EL DÍA JUVES 6 DE JULIO DEL 2017; 
2.- APROBAR EN SEGUNDO DEBATE EL PROYECTO DE ORDENANZA PARA EL FOMENTO, ADMINISTRACIÓN, CONTROL Y REGULACIÓN DE FERIAS AGROECOLÓGICAS, DE PRODUCTORES, COMUNITARIOS Y BIOPLAZAS EN EL CANTÓN PEDRO MONCAYO;
3.- APROBAR EN PRIMER DEBATE EL PROYECTO DE ORDENANZA DE CONDONACIÓN DE INTERESES, MULTAS Y RECARGOS DE IMPUESTOS DEL CANTÓN PEDRO MONCAYO; Y, 
4.- CONCEDER LICENCIA CON CARGO A VACACIONES DEL 1 AL 10 DE AGOSTO DEL PRESENTE AÑO, AL SEÑOR ING. FRANK BORYS GUALSAQUI RIVERA, ALCALDE DEL GAD MUNICIPAL DEL CANTÓN PEDRO MONCAYO</t>
  </si>
  <si>
    <t>1.- APROBAR EL ACTA N° 030 CORRESPONDIENTE A LA SESIÓN ORDINARIA DE CONCEJO CELEBRADA EL DÍA JUEVES 13 DE JULIO DEL 2017; 
2.- APROBAR EN PRIMER DEBATE EL PROYECTO DE ORDENANZA DE PREVENCIÓN DEL USO DE SUSTANCIAS ESTUPEFACIENTES, Y PSICOTRÓPICAS EN LOS ESPACIOS PÚBLICOS DEL CANTÓN PEDRO MONCAYO;
3.- APROBAR EN SEGUNDO DEBATE EL PROYECTO DE ORDENANZA QUE RECONOCE,  APRUEBA Y LEGALIZA LA URBANIZACIÓN DE INTERÉS SOCIAL DENOMINADA COMITÉ JURÍDICO PROMEJORAS  BARRIO MARÍA DOLORES 1 Y 2, A FAVOR DE MARÍA DOLORES JÁTIVA VINUEZA, LADO OCCIDENTE Y DE LOS CÓNYUGES CARLOS AUGUSTO ROJAS JÁTIVA Y ROSA ERCILIA ACEVEDO CASTILLO, LADO ORIENTAL, RESPECTIVAMENTE.         
4.- AUTORIZAR AL SEÑOR RODRIGO PINANGO CASTILLO, SECRETARIO GENERAL, EL USO DE VACACIONES, CONFORME EL OFICIO N° 366 SG GADMPM.</t>
  </si>
  <si>
    <t>1.- APROBAR EL ACTA No. 031 CORRESPONDIENTE A LA SESIÓN ORDINARIA DE CONCEJO, CELEBRADO EL JUEVES 20 DE JULIO DEL 2017;
2.- APROBAR EL ACTA No. 032 CORRESPONDIENTE A LA SESIÓN EXTRAORDINARIA DE CONCEJO, CELEBRADO EL MARTES 25 DE JULIO DEL 2017;
3.- ELECCIÓN DEL FUNCIONARIO PÚBLICO PARA SECRETARIO/A GENERAL SUBROGANTE, EN AUSENCIA DEL TITULAR POR USO DE VACACIONES, DESDE EL 31 DE JULIO AL 15 DE AGOSTO DEL 2017</t>
  </si>
  <si>
    <r>
      <t xml:space="preserve">Proyecto Definivo
1. Solicitud de aprobación definitiva de planos de urbanización
2. Formulario de Regulación Municipal (línea de fábrica};
3. Memoria descriptiva del proyecto;
4. Presentará 4 copias del juego de planos, tamaño INEN Al o AO, firmado por el propietario o propietarios que consten el certificado de gravámenes y por el Arquitecto responsable del Anteproyecto, que se
encuentre registrado en el SENESCYT y en el Municipio; el juego de planos del anteproyecto contendrá lo siguiente:
a) Planos generales, geo referenciados que contengan a su vez: curvas de nivel cada metro mínimo, ubicación, implantación, linderos, dimensiones, afectaciones y áreas totales según escrituras y gravámenes;
b; Planos urbanísticos: El proyecto considerará y propondrá su articulación al sector sujetándose a la trama urbana, trazado vial y entorno inmediato y mediato, con las afectaciones previstas en esta ordenanza y la
ley, utilizará para ello cualquiera de las escalas necesarias que sean de fácil comprensión;
c) Pía nos arquitectónicos: El proyecto deberá observar la utilización de materiales y elementos acordes al paisaje natural del terreno y el sector de implantación, procurando su emplazamiento racional y adaptación
en relación a su topografía original, el dimensionado de todos los linderos de cada lote con su respectiva nomenclatura de manzanas y numeraciones corrida de lotes; área verde comunal, incluir cuadro de áreas,
utilizando para ello las escalas necesarias que sean de fácil comprensión (1:100 y 1:50}.
5. Archivo digital geo referenciado del anteproyecto, dibujado en Auto Cad, el mismo que deberá contar con un membrete que contenga: clave catastral, nombre del propietario;
6. Copia simple de escritura pública registrada, que justifique el dominio y permita verificar linderos, dimensiones y áreas;
7. Certificado de gravámenes y de ventas (en caso de existir] del Registro de la Propiedad, actualizado; libre de hipotecas, prohibiciones o cualquier gravamen que Impida la libre transferencia de dominio de la
propiedad;
8. Copia de cédula de ciudadanía, identidad o pasaporte y certificado de votación vigente, de él o los propietarios;
9. En el caso de personas jurídicas presentará copias de la escritura de constitución y del nombramiento del representante legal debidamente inscrito;
10. Copia del registro del SENESCYT y del Municipio del profesional responsable;
11. Certificado de no adeudar al Municipio;
12. Copia de pago del impuesto predial del año en curso;
13. Certificado de factibilidad inmediata, para provisión de los servicios básicos, (agua potable, alcantarillado, telefonía y energía eléctrica), otorgados por la instancia municipal competente y entidades Pertinentes;
14. Deberán presentar la planificación de las áreas verdes comunales, (planos y memoria descriptiva).
15 - Memoria técnica descriptiva, la misma que a su vez contendrá: a. Cuadro de áreas; b. Densidad estimada de población; c. Cortes transversales de vías propuestas; d. Cortes transversales de quebradas en caso
de existir; el Listado de los lotes con su respectiva nomenclatura de manzanas y numeraciones corrida de lotes.
16. - Cuatro copias de los planos geo referenciados donde conste la numeración de lotes, linderos, dimensiones, curvas de nivel a escala. Y área, en formato INEN Al; en las tarjetas constarán la clave
catastral, ubicación con calles, barrio, manzana, zona, parroquia, número de lámina, escala, fecha, firma y registro del profesional, firmas de el o los propietarios que consten el certificado de gravámenes, nombre
del proyecto, contenido de la lámina, recuadro de quince centímetros (0,15« 15cm) para sellos municipales;
17. - Estudios y planos de alcantarillado, agua potable, telefonía; energía eléctrica siempre considerando el cableado subterráneo, aprobados por las respectivas empresas que prestan los servicios, planos de
instalaciones contra incendios, aprobados por el Cuerpo de Bomberos de Pedro Moncayo.flos estudios deben incluir el presupuesto)
18. • Cronograma valorado para ejecución de obras de Infraestructura;
19. • Financia miento para ejecución de obras de infraestructura;
20 - Garantías por el 120% del costo total de las obras de infraestructura;
21- Certificado del Registro Ambiental, emitido por la Dirección de Gestión Ambiental;
22.- Estudio de suelos;
23 - Informes que requiera la Municipalidad y recomendaciones si es que las hubiese;
24. -Para las Construcciones deben constar Cuatro juegos de Planos, en los que conste lo siguiente:
a) Planos arquitectónicos a escala 1:50 ó 1:100, estos son plantas,
implantación general, por lo menos dos cortes, todas las fachadas).
b) Cuadro de áreas, será como se indica a continuación:
c) Tarjeta de identificación en la que constará las firmas del o los propietarios y del profesional arquitecto responsable, nombre del proyecto, contenido de la lámina, fecha, escala, clave catastral y número de
lámina.
d) Plano de instalaciones Eléctricas
e) Plano de instalaciones Hidrosanitarías.
f) Cuadros de simbologías.
25. Las láminas se presentarán en formato INEN Al 6 AO
26. Archivo digital en formato DWG.
Para construcciones de edificaciones que tengan una altura mayor a 6, OOm o un área mayor a 500m2, a más de los anteriores, se adjuntará los siguientes requisitos:
. Cuatro juego de planos estructurales con archivo magnético dibujado en Auto CAD con las respectivas memorias de cálculos;
. Copias de planos de instalaciones eléctricas firmados por un Ingeniero Eléctrico.
. Copias de planos de instalaciones h id ro-sa nita rías aprobadas por EMASA PM.
. Estudios del sistema contra incendios e informe aprobatorio del cuerpo de bomberos.
</t>
    </r>
    <r>
      <rPr>
        <b/>
        <u/>
        <sz val="10"/>
        <rFont val="Arial"/>
        <family val="2"/>
      </rPr>
      <t xml:space="preserve">
LOTIZACION</t>
    </r>
    <r>
      <rPr>
        <sz val="10"/>
        <rFont val="Arial"/>
        <family val="2"/>
      </rPr>
      <t xml:space="preserve">
1. Solicitud de Aprobación Definitiva de Planos de Lotización Rural.
2. Formulario de línea de fábrica;
3. Copia del pago del impuesto predial;
4. Certificado de no adeudar al Municipio de él o los propietarios;
5. Copia simple de la escritura en la cual conste la razón de la inscripción;
6. Formulario de fraccionamiento firmado por él o los propietarios que consten en el certificado de gravámenes.
7. De Colindar con zonas de protección de Quebradas o Ríos deberán presentar el Certificado de delimitación Borde Superior.
8. Certificado de gravámenes actualizado, del registro de la propiedad;
9. Certificado de ventas, conferido por el registro de la propiedad en caso de existir ventas anteriores;
10. Copia de las cédulas de él o los propietarios;
11. Cuatro copias de los planos del fraccionamiento, firmados por un Arquitecto y él o los propietarios que consten en el certificado de gravámenes, en los que debe constar:
• . El plano topográfico, curvas de nivel, geo referenciado de fraccionamiento con su respectiva ubicación y orientación;
• Archivo digital, dibujado en AutoCAD;
12. Copia del registro del SENESCYT y del Municipio, del profesional de la rama de la Arquitectura responsable del fraccionamiento.
13. Localizarse en un sitio que posea factibilidad inmediata para la provisión de servicios básicos;
14. Cortes del lote indicando pendientes si supera el (30%), a menos que el propietario indicara con estudios y costos como realizara los aterrazados aprobado por la Dirección de
Gestión de Infraestructura.
15 Presentar los estudios con costos de:
Bordillos de hormigón con resistencia de fc= 180 Kg./cm2;
Apertura de vias, las mismas que serán mínimo empedradas, o tendrá la capa de rodadura que determine el; GAD Municipal.
16. Planos Aprobados Por EMASA en lo que se refiere a la Red de distribución de agua potable y la Red de alcantarillado unificada, cuando sea necesario, pluvial y sanitario, con
sus respectivos     sistemas de descargas.
17. Planos Aprobados por EMELNORTE en lo que se refiere a la instalación de redes de energía eléctrica y alumbrado público.
18. Planos Arquitectónicos de lo planificado en las áreas verdes y comunales.
TRANSITO
Oficio dirigido al Sr. Alcade solicitando la ocupacion de vía .</t>
    </r>
  </si>
  <si>
    <t>http://pedromoncayo.gob.ec/documentos/actas2017/ACTA%2026%20SO%2015%20JUNIO%202017.pdf</t>
  </si>
  <si>
    <t>LITERAL</t>
  </si>
  <si>
    <t>DETALLE DE FALTANTES</t>
  </si>
  <si>
    <t>k</t>
  </si>
  <si>
    <t>Cambiar la matriz con fecha actual</t>
  </si>
  <si>
    <t>a3</t>
  </si>
  <si>
    <t>g</t>
  </si>
  <si>
    <t>Comité de Transparencia en reunión del 9 de Agosto del 2017</t>
  </si>
  <si>
    <t xml:space="preserve">BARAJA MANTILLA ROMEL SANTIAGO </t>
  </si>
  <si>
    <t xml:space="preserve">BOADA YARANGA STALIN PATRICIO </t>
  </si>
  <si>
    <t>CABEZAS VELASTEGUI JENNY PATRICIA</t>
  </si>
  <si>
    <t>ASISTENTE ADMINISTRATIVO (TALENTO HUMANO)</t>
  </si>
  <si>
    <t>jenny.cabezas@pedromoncayo.gob.ec</t>
  </si>
  <si>
    <t>CABRERA ALVARADO CHRISTIAN ALEXANDER</t>
  </si>
  <si>
    <t xml:space="preserve">COORDINADOR DE ALCALDIA </t>
  </si>
  <si>
    <t>cristian.cabrera@pedromoncayo.gob.ec</t>
  </si>
  <si>
    <t xml:space="preserve">CALDERON PADILLA DIANA LUCIA </t>
  </si>
  <si>
    <t xml:space="preserve">DIRECTORA DE COMUNICACIÓN SOCIAL </t>
  </si>
  <si>
    <t>diana.calderon@pedromoncayo.gob.ec</t>
  </si>
  <si>
    <t xml:space="preserve">FUENTES MALDONADO LUZ MARIA </t>
  </si>
  <si>
    <t xml:space="preserve">TECNICOS DE PRESUPUESTOS Y PROYECTOS </t>
  </si>
  <si>
    <t>luz.fuentes@pedromoncayo.gob.ec</t>
  </si>
  <si>
    <t>ASESOR INTERNO</t>
  </si>
  <si>
    <t>ASESORIA DE GESTION</t>
  </si>
  <si>
    <t xml:space="preserve">ASESORIA DE GESTION </t>
  </si>
  <si>
    <t xml:space="preserve">ASESOR INTERNO </t>
  </si>
  <si>
    <t>09.02.100.110.510510.000.17.04.0.001</t>
  </si>
  <si>
    <t>15.03.300.330.710105.000.17.04.0.000</t>
  </si>
  <si>
    <t>Secretaría general</t>
  </si>
  <si>
    <t>02 3836560 ext 106</t>
  </si>
  <si>
    <t>Subasta Inversa Electrónica</t>
  </si>
  <si>
    <t>Acta No. 034 del 3 /agosto /2017</t>
  </si>
  <si>
    <t>Acta 34</t>
  </si>
  <si>
    <t>1.- APROBAR EL ACTA No. 033 CORRESPONDIENTE A LA SESIÓN ORDINARIA DE CONCEJO, CELEBRADO EL JUEVES 27 DE JULIO DEL 2017</t>
  </si>
  <si>
    <t>Resolucion  No. 76 del 3/jagosto /2017</t>
  </si>
  <si>
    <t>Resolucion  N°76</t>
  </si>
  <si>
    <t>Acta No. 035 del 10 /agosto /2017</t>
  </si>
  <si>
    <t>Acta 35</t>
  </si>
  <si>
    <t xml:space="preserve">1.- APROBAR EL ACTA No. 034 CORRESPONDIENTE A LA SESIÓN ORDINARIA DE CONCEJO, CELEBRADO EL JUEVES 3 DE AGOSTO DEL 2017; 
2.- APROBAR LA UNIFICACIÓN DE LOTES DE PROPIEDAD DE LA SEÑORA: ROSA MARÍA AYGAGUE CACUANGO, UBICADO EN LA COMUNIDAD DE CANANVALLE,  PARROQUIA TABACUNDO, CANTÓN PEDRO MONCAYO, PROVINCIA DE PICHINCHA
</t>
  </si>
  <si>
    <t>Resoluciones  No. 77-78 del 10/agosto /2017</t>
  </si>
  <si>
    <t>Resoluciones  N°77-78</t>
  </si>
  <si>
    <t>Acta No. 036 del 17 /agosto /2017</t>
  </si>
  <si>
    <t>Acta 36</t>
  </si>
  <si>
    <t xml:space="preserve">1.- Aprobar el Acta 035 correspondiente a la Sesión Ordinaria de Concejo celebrado el jueves 10 de agosto del 2017. 
2.- Autorizar al señor Ing. Frank Borys Gualsaqui Rivera, Alcalde del GAD Municipal del cantón Pedro Moncayo, desde el día martes 22 al domingo 27 de agosto del 2017, para que asista a la invitación de la Federación Latinoamericana de Municipios FLACMA, a participar de la XI Cumbre Hemisférica de Alcaldes 2017, que se llevará a cabo entre los días 23 y 26 de agosto del presente año, en la ciudad de Pachucha México, sin que implique gasto del presupuesto del GAD Municipal del Cantón Pedro Moncayo.
3.- Aprobar en primer debate el proyecto de ordenanza que reglamenta el control expendio y comercialización de bebidas alcohólicas en los espacios públicos en el Cantón Pedro Moncayo.
</t>
  </si>
  <si>
    <t>Resoluciones  No. 79-80-81 del 17/agosto /2017</t>
  </si>
  <si>
    <t>Resoluciones  N°79-80-81</t>
  </si>
  <si>
    <t>Acta No. 037 del 24 /agosto /2017</t>
  </si>
  <si>
    <t>Acta 37</t>
  </si>
  <si>
    <t xml:space="preserve">1.- Aprobar el Acta 036 correspondiente a la Sesión Ordinaria de Concejo celebrado el jueves 17 de agosto del 2017. 
2.- Aprobar en segundo debate, el proyecto de ordenanza de condonación de intereses, multas y recargos de impuestos del Cantón Pedro Moncayo.
3.- Aprobar en segundo debate, el proyecto de ordenanza que regula la concesión de condecoraciones por acciones sobresalientes de instituciones y ciudadanos, ciudadanas del Cantón Pedro Moncayo nacionales o extranjeros.
4.- Aprobar en segundo debate el proyecto de ordenanza que reglamenta el control expendio y comercialización de bebidas alcohólicas en los espacios públicos en el Cantón Pedro Moncayo. 
</t>
  </si>
  <si>
    <t>Resoluciones  No. 82-83-84-85 del 24/agosto /2018</t>
  </si>
  <si>
    <t>Resoluciones  N°82-83-84-85</t>
  </si>
  <si>
    <t>LINK PARA DESCARGAR LAS ORDENANZAS EMITIDAS</t>
  </si>
  <si>
    <t xml:space="preserve">Ordenanzas emitidas </t>
  </si>
  <si>
    <t>http://www.pedromoncayo.gob.ec/documentos/LeyTransparencia_2017/g2 presupuesto anual liquidado.pdf</t>
  </si>
  <si>
    <t>http://www.pedromoncayo.gob.ec/documentos/LeyTransparencia_2017/septiembre/g1 cedulas presupuestarias junio-17.pdf</t>
  </si>
  <si>
    <t>a4</t>
  </si>
  <si>
    <t>No se abre el link g1</t>
  </si>
  <si>
    <t>No se abre en link 7</t>
  </si>
  <si>
    <t>No se abre la matriz principal</t>
  </si>
  <si>
    <t>marcelo.pazmino@pedromoncayo.gob.ec</t>
  </si>
  <si>
    <t>Ing. Marcelo Pazmiño Vargas</t>
  </si>
  <si>
    <t>(02) 383 6560 Ext 127</t>
  </si>
  <si>
    <t>DIRECCIÓN DE GESTIÓN ADMINISTRATIVA</t>
  </si>
  <si>
    <t>ING. ALEJANDRO MANCHENO</t>
  </si>
  <si>
    <t>a.mancheno@pedromoncayo.gob.ec</t>
  </si>
  <si>
    <t>(02) 383 6560  Ext. 135</t>
  </si>
  <si>
    <t>Resolución Administrativa 051-2017 - Dispone descanso obligatorio local por aniversario de la creación del cantón Pedro Moncayo</t>
  </si>
  <si>
    <t>Resolución 051</t>
  </si>
  <si>
    <t>8 Descanso Obligatorio</t>
  </si>
  <si>
    <t>http://www.pedromoncayo.gob.ec/documentos/LeyTransparencia_2016/julio/a3 RA 051-2017feriado local lunes 25.pdf</t>
  </si>
  <si>
    <t>PAZMIÑO VARGAS MARCELO ANTONIO</t>
  </si>
  <si>
    <t>DIRECTOR DE GESTION DE PLANEACION ESTRATEGICA</t>
  </si>
  <si>
    <t>marcelo.pazmiño@pedromoncayo.gob.ec</t>
  </si>
  <si>
    <t xml:space="preserve">LUNA NAVARRETE JUAN FERNANDO </t>
  </si>
  <si>
    <t>COMISARIA DE CONSTRUCCIONES</t>
  </si>
  <si>
    <t>juan.luna@pedromoncayo.gob.ec</t>
  </si>
  <si>
    <t xml:space="preserve">CUASCOTA CUASCOTA FERNANDO MANUEL </t>
  </si>
  <si>
    <t xml:space="preserve">RECEPCIONISTA CENTRO DE REHABILITACION </t>
  </si>
  <si>
    <t>fernando.cuascota@pedromoncayo.gob.ec</t>
  </si>
  <si>
    <t>RAMIREZ MALES ALEXANDRA AMPARO</t>
  </si>
  <si>
    <t>PSICOLOGA CLINICA</t>
  </si>
  <si>
    <t>CASTILLO CUASCOTA YOLANDA GENOVEVA</t>
  </si>
  <si>
    <t>MOROCHO IMBA JENNY YAJAIRA</t>
  </si>
  <si>
    <t xml:space="preserve">LLANGARI CAIZA NESTOR HUMBERTO </t>
  </si>
  <si>
    <t>DIRECTOR DE AVALUOS Y CATASTROS</t>
  </si>
  <si>
    <t>nestorllangari@pedromoncayo.gob.ec</t>
  </si>
  <si>
    <t>23 Inventario Patrimonial</t>
  </si>
  <si>
    <t>25 devolucion puesto mercado</t>
  </si>
  <si>
    <t>26 asistencia tecnica agropecuaria</t>
  </si>
  <si>
    <t>27 eventos culturales</t>
  </si>
  <si>
    <t>DAI-AI-1164-2016</t>
  </si>
  <si>
    <t xml:space="preserve">EXAMEN ESPECIAL </t>
  </si>
  <si>
    <t>DAI-AI-0135-2017</t>
  </si>
  <si>
    <t>Dirección Financiera Área Contable, Dirección Administrativa y Área de Control de Bienes</t>
  </si>
  <si>
    <t>Dirección Financiera Área Contable  y Dirección Administrativa  Área de - Control de Bienes Activos Fijos  - Área De Compras Públicas</t>
  </si>
  <si>
    <t xml:space="preserve">Examen Especial a los Procesos de Contratación para la Adquisición de Herramientas y  Equipos Menores, Registro, Uso y Control, en la Dirección Administrativa y de más Unidades Relacionadas </t>
  </si>
  <si>
    <t>Examen Especial a los Procesos Precontractuales, Contractuales, Ejecución y Liquidación y Pago de los Contratos para la Adquisición de Vehículos y Equipo Pesado, Registro, Uso y Control, en la Dirección Administrativa y  demás Unidades Relacionadas</t>
  </si>
  <si>
    <t>02/01/2014 al 2015/12/31</t>
  </si>
  <si>
    <t>2014/01/02 al 2015/12/31</t>
  </si>
  <si>
    <t>Lcdo. Diana Calderón</t>
  </si>
  <si>
    <t>Acta No. 038 del 31 /agosto /2017</t>
  </si>
  <si>
    <t>Acta 38</t>
  </si>
  <si>
    <t>1. Aprobar el acta No. 037 correspondiente a la Sesión Ordinaria de Concejo, celebrado el jueves 24 de agosto del 2017.</t>
  </si>
  <si>
    <t>Resolucion  No. 86 del 31/agosto /2017</t>
  </si>
  <si>
    <t>Resolucion  N°86</t>
  </si>
  <si>
    <t>Acta No. 039 del 7 /septiembre/2017</t>
  </si>
  <si>
    <t>Acta 39</t>
  </si>
  <si>
    <t xml:space="preserve">1.- Aprobar el Acta No. 038 correspondiente a la Sesión Ordinaria de Concejo, celebrado el día jueves 31 de agosto del 2017. </t>
  </si>
  <si>
    <t>Resolucion  No. 87 del 7/septiembre/ 2017</t>
  </si>
  <si>
    <t>Resolucion  N°87</t>
  </si>
  <si>
    <t>Acta No. 040 del 14 /septiembre/2017</t>
  </si>
  <si>
    <t>Acta 40</t>
  </si>
  <si>
    <t xml:space="preserve">
1.- Aprobar el Acta 039 correspondiente a la Sesión Ordinaria de Concejo celebrado el jueves 07 de septiembre del 2017. 
</t>
  </si>
  <si>
    <t>Resolucion  No. 88 del 14/septiembre/ 2017</t>
  </si>
  <si>
    <t>Resolucion  N°88</t>
  </si>
  <si>
    <t>Acta No. 041 del 20 /septiembre/2017</t>
  </si>
  <si>
    <t>Acta 41</t>
  </si>
  <si>
    <t xml:space="preserve">1.- Aprobar el Acta 040 correspondiente a la Sesión Ordinaria de Concejo celebrado el jueves 14 de septiembre del 2017. 
</t>
  </si>
  <si>
    <t>Resolucion  No. 89 del 20/septiembre/ 2017</t>
  </si>
  <si>
    <t>Resolucion  N°89</t>
  </si>
  <si>
    <t xml:space="preserve">NAVARRETE MERA MANUEL ADRIAN </t>
  </si>
  <si>
    <t xml:space="preserve">TÉCNICO DE COMUNICACIÓN SOCIAL </t>
  </si>
  <si>
    <t>Feria del emprendimiento y lanzamiento de la nueva linea de crédito Banecuador</t>
  </si>
  <si>
    <t>n1 viaticos navarrete</t>
  </si>
  <si>
    <t>http://pedromoncayo.gob.ec/documentos/LeyTransparencia_2017/octubre/1. Pesillo - Imbabura, sep2017.pdf</t>
  </si>
  <si>
    <t>http://pedromoncayo.gob.ec/documentos/LeyTransparencia_2017/octubre/2. Chiriyaku, sep2017.pdf</t>
  </si>
  <si>
    <t>http://pedromoncayo.gob.ec/documentos/LeyTransparencia_2017/octubre/3. Sta. Eulalia, sep2017.pdf</t>
  </si>
  <si>
    <t>http://pedromoncayo.gob.ec/documentos/LeyTransparencia_2017/octubre/4. GIRs, sep2017.pdf</t>
  </si>
  <si>
    <t>http://pedromoncayo.gob.ec/documentos/LeyTransparencia_2017/octubre/5. Alcantarillado San Pablito, sep2017.pdf</t>
  </si>
  <si>
    <t>http://pedromoncayo.gob.ec/documentos/LeyTransparencia_2017/octubre/6. Alcantarillado Chaupiloma, sep2017.pdf</t>
  </si>
  <si>
    <t>http://pedromoncayo.gob.ec/documentos/LeyTransparencia_2017/octubre/7. Picalqui, sep2017.pdf</t>
  </si>
  <si>
    <t>http://pedromoncayo.gob.ec/documentos/LeyTransparencia_2017/octubre/8. ASSA, sep2017.pdf</t>
  </si>
  <si>
    <t>http://pedromoncayo.gob.ec/documentos/LeyTransparencia_2017/octubre/9. Obras de infraestructura, sep2017.pdf</t>
  </si>
  <si>
    <t>http://pedromoncayo.gob.ec/documentos/LeyTransparencia_2017/octubre/10. Programa vial, sep2017.pdf</t>
  </si>
  <si>
    <t>http://pedromoncayo.gob.ec/documentos/LeyTransparencia_2017/octubre/11. Mojanda, sep2017.pdf</t>
  </si>
  <si>
    <t>http://pedromoncayo.gob.ec/documentos/LeyTransparencia_2017/octubre/12. Calidad ambiental, sep2017.pdf</t>
  </si>
  <si>
    <t>http://pedromoncayo.gob.ec/documentos/LeyTransparencia_2017/octubre/13. Parques, sep2017.pdf</t>
  </si>
  <si>
    <t>http://pedromoncayo.gob.ec/documentos/LeyTransparencia_2017/octubre/14. Adaptacion, sep2017.pdf</t>
  </si>
  <si>
    <t>http://pedromoncayo.gob.ec/documentos/LeyTransparencia_2017/octubre/15. Cultura viva, sep2017.pdf</t>
  </si>
  <si>
    <t>http://pedromoncayo.gob.ec/documentos/LeyTransparencia_2017/octubre/16. Deporte, sep2017.pdf</t>
  </si>
  <si>
    <t>http://pedromoncayo.gob.ec/documentos/LeyTransparencia_2017/octubre/17. Desarrollo infantil, sep2017.pdf</t>
  </si>
  <si>
    <t>http://pedromoncayo.gob.ec/documentos/LeyTransparencia_2017/octubre/18. Adolescencia, sep2017.pdf</t>
  </si>
  <si>
    <t>http://pedromoncayo.gob.ec/documentos/LeyTransparencia_2017/octubre/19. Adulto mayor, sep2017.pdf</t>
  </si>
  <si>
    <t>http://pedromoncayo.gob.ec/documentos/LeyTransparencia_2017/octubre/20. Discapacidad, sep2017.pdf</t>
  </si>
  <si>
    <t>http://pedromoncayo.gob.ec/documentos/LeyTransparencia_2017/octubre/21. Mision Solidaria, sep2017.pdf</t>
  </si>
  <si>
    <t>http://pedromoncayo.gob.ec/documentos/LeyTransparencia_2017/octubre/22. Proteccion, sep2017.pdf</t>
  </si>
  <si>
    <t>http://pedromoncayo.gob.ec/documentos/LeyTransparencia_2017/octubre/k3 PAI 2017 PM.pdf</t>
  </si>
  <si>
    <t>http://pedromoncayo.gob.ec/documentos/LeyTransparencia_2017/octubre/k2 POA 2017 GAD PM.pdf</t>
  </si>
  <si>
    <t>Concejo Cantonal de Protección Integral de Derechos</t>
  </si>
  <si>
    <t>100% de atención Especializada a los grupos de atención prioritaria</t>
  </si>
  <si>
    <t>http://pedromoncayo.gob.ec/documentos/LeyTransparencia_2017/octubre/23.CCAPID, sep2017.pdf</t>
  </si>
  <si>
    <t>http://pedromoncayo.gob.ec/documentos/LeyTransparencia_2017/octubre/24. Gestion participativa, sep2017.pdf</t>
  </si>
  <si>
    <t>http://www.pedromoncayo.gob.ec/documentos/base_legal/10. LOSEP.pdf</t>
  </si>
  <si>
    <t>http://www.pedromoncayo.gob.ec/documentos/base_legal/10. Reglamento LOSEP.pdf</t>
  </si>
  <si>
    <t>incompleta</t>
  </si>
  <si>
    <t>OCTUBRE, 2016</t>
  </si>
  <si>
    <t>15 de Noviembre del 2017</t>
  </si>
  <si>
    <t>Acta 42</t>
  </si>
  <si>
    <t>Acta 43</t>
  </si>
  <si>
    <t>Acta 44</t>
  </si>
  <si>
    <t>Acta 45</t>
  </si>
  <si>
    <t>Acta 46</t>
  </si>
  <si>
    <t>Acta 47</t>
  </si>
  <si>
    <t>Acta 48</t>
  </si>
  <si>
    <t>Acta No. 043 del 28 /septiembre/2017</t>
  </si>
  <si>
    <t>Acta No. 044 del 05 /Octubre/2017</t>
  </si>
  <si>
    <t>Acta No. 045 del 12 /Octubre/2017</t>
  </si>
  <si>
    <t>Acta No. 046 del 19 /Octubre/2017</t>
  </si>
  <si>
    <t>Acta No. 047 del 26 /Octubre/2017</t>
  </si>
  <si>
    <t>Resolucion  No. 90 del 28/septiembre/ 2017</t>
  </si>
  <si>
    <t>Resolucion  N°90</t>
  </si>
  <si>
    <t>1.- Aprobar el Acta 042 correspondiente a la Sesión Conmemorativa celebrado el martes 26 de septiembre del 2017. 
2.- Aprobar el Acta 043 correspondiente a la Sesión Ordinaria de Concejo celebrado el jueves 28 de septiembre del 2017. 
3.- Analisis y Resolución en Primer Debate del PROYECTO DE ORDENANZA SUSTITUTIVA PARA REGULAR, AUTORIZAR  Y CONTROLAR LA EXPLOTACIÓN DE MATERIALES ÁRIDOS Y PÉTREOS QUE SE ENCUENTRAN EN LOS LECHOS DE LOS RÍOS,QUEBRADAS, LAGOS Y CANTERAS EXISTENTES EN LA JURISDICCIÓN DEL CANTÓN PEDRO MONCAYO.
4.- Análisis y Resolución del PROYECTO DE URBANIZACIÓN DEL PREDIO DE PROPIEDAD DE LOS CÓNYUGUES SEÑORES JOSÉ HUMBERTO ÁLVAREZ INGA Y PATRICIA DEL PILAR RODRÍGUEZ TELLO, ubicado en el barrio urbano San Nicolás, parroquia Tabacundo, cantón Pedro Moncayo.
5.- Autorización al señor Ing. Frank Borys Gualsaqui Rivera, Alcalde; y, Dr. Hernán Rivera Imba, Procurador Síndico Municipal , para la suscripción de resciliación del Contrato de Comodato, celebrado entre el Gobierno Municipal Pedro Moncayo y el Cuerpo de Bomberos de Tabacundo, según contrato protocolizado el 27 de Junio del 2006, ante el Doctor Ángel Ramiro Barragán Chauvin, Notario del Cantón Pedro Moncayo e inscrito el 28 de Diciembre del 2006, inmueble de 1453,50m2, ubicado en la ciudad de Tabacundo, Cantón Pedro Moncayo, provincia de Pichincha.</t>
  </si>
  <si>
    <t>Resolucion  No. 91,92,93,94,95 del 05/Octubre/ 2017</t>
  </si>
  <si>
    <t xml:space="preserve">Resolucion  No. 91,92,93,94,95 </t>
  </si>
  <si>
    <t>Resolucion  No. 96,97,98 del 12/octubre/ 2017</t>
  </si>
  <si>
    <t>Resolucion  No. 96,97,98</t>
  </si>
  <si>
    <t>Resolucion  No. 99 del 19/octubre/ 2017</t>
  </si>
  <si>
    <t>Resolucion  No. 99</t>
  </si>
  <si>
    <t>Resolucion  No. 100,101 del 26/octubre/ 2017</t>
  </si>
  <si>
    <t xml:space="preserve">Resolucion  No. 100,101 </t>
  </si>
  <si>
    <t>Sesión Solemne de Cantonización</t>
  </si>
  <si>
    <t>Acta No. 042 del 26 /septiembre/2017</t>
  </si>
  <si>
    <t>1.- 1. Lectura y aprobación del acta 046 de la Sesión Ordinaria celebrado el jueves 19 de octubre del 2017;
2. Declarar como bien mostrenco y por tanto de propiedad del Gobierno Autónomo Descentralizado Municipal del cantón Pedro Moncayo, el inmueble ubicado en el sector urbano, parroquia Tabacundo, cantón Pedro Moncayo, provincia de Pichincha, conforme los siguientes linderos y dimensiones: NORTE.- En 97,70m con Calle Luis Freile; SUR.- En 50,32m, con Calle Sucre; otra, en 9,41m y en 5, 16m con propiedad del GAD Municipal del cantón Pedro Moncayo; otra, en 22,60m con propiedad de Sra. María Olimpia Farinango Chasi; y otra, en 12,04m con propiedad de la Sra. Luz María Cacuango Cacuango; ESTE.- En 65,08m, con Calle Rocafuerte; y, OESTE.- En 5,54m con propiedad del GAD Municipal del cantón Pedro Moncayo; y otra, en 55,63m con Calle 1° de mayo, de una superficie de SEIS MIL TREINTA Y DOS METROS CUADRADOS CON SESENTA Y DOS DECÍMETROS CUADRADOS (6.032,62m2).</t>
  </si>
  <si>
    <t>1.- Aprobar el Acta 044 correspondiente a la Sesión Conmemorativa celebrado el jueves 05 de octubre del 2017. 
2.- Autorización al señor Ing. Frank Borys Gualsaqui Rivera, Alcalde del GAD Municipal del cantón Pedro Moncayo, para la suscripción del convenio de cooperación y transferencia de 134.550,00 USD por concepto de presupuesto participativo con el GAD Parroquial de Malchinguí, para desarrollar el Proyecto de Construcción del Estadio de fútbol de Malchinguí, barrio El Hospital;
3.- Análisis y aprobación en primer debate del Proyecto de reforma a la Ordenanza de ocupación de la vía pública en el cantón Pedro Moncayo.</t>
  </si>
  <si>
    <t xml:space="preserve">1.- Aprobar el Acta 041 correspondiente a la Sesión Ordinaria de Concejo celebrado el jueves 20 de septiembre del 2017. </t>
  </si>
  <si>
    <t xml:space="preserve">1.- Aprobar el Acta 045 correspondiente a la Sesión Ordinaria de Concejo celebrado el jueves 12 de octubre del 2017. </t>
  </si>
  <si>
    <t>BENAVIDES AGUILAR DEICY VERONICA</t>
  </si>
  <si>
    <t xml:space="preserve">CALDERON CARREÑO ROCIO PRISCILA </t>
  </si>
  <si>
    <t xml:space="preserve">PSICOLOGA  </t>
  </si>
  <si>
    <t xml:space="preserve">CAÑARIZ LOPEZ EMILIO MARCELO </t>
  </si>
  <si>
    <t>REYES CASTILLO BETSY STEPHANIE</t>
  </si>
  <si>
    <t xml:space="preserve">ASISTENTE ADMINISTRATIVA SECRETARIA GENERAL </t>
  </si>
  <si>
    <t>betsy.reyes@pedromoncayo.gob.ec</t>
  </si>
  <si>
    <t>SERVIDOR PUBLICO MUNICIPAL DE SERVICIOS 1</t>
  </si>
  <si>
    <t>SERVIDOR PUBLICO MUNICIPAL 2</t>
  </si>
  <si>
    <t>SERVIDOR PUBLICO MUNICIPAL DE APOYO 1</t>
  </si>
  <si>
    <t>GRADO 4</t>
  </si>
  <si>
    <t>SERVIDOR PUBLICO MUNICIPAL DE APOYO 2</t>
  </si>
  <si>
    <t>CATE-GADMPM-028-2017</t>
  </si>
  <si>
    <t>SERVICIO DE GUARDIANÍA Y VIGILANCIA PRIVADA PARA EL EDIFICIO MUNICIPAL DEL CANTÓN DEL CANTÓN PEDRO MONCAYO</t>
  </si>
  <si>
    <t>SIE-GADMPM-008-2017</t>
  </si>
  <si>
    <t>ADQUISICIÓN DE MATERIAL DIDÁCTICO Y FUNGIBLE PARA LOS CIBVS DE LAS PARROQUIAS DE TOCACHI, LA ESPERANZA, TABACUNDO Y TUPIGACHI</t>
  </si>
  <si>
    <t>Adjudicado-Registro de Contratos</t>
  </si>
  <si>
    <t>https://www.compraspublicas.gob.ec/ProcesoContratacion/compras/PC/informacionProcesoContratacion2.cpe?idSoliCompra=uKNcOWqyoWRG7Oo6VsivdSCffJ8iXBmjKCLTndgLtlI,</t>
  </si>
  <si>
    <t>SIE-GADMPM-009-2017</t>
  </si>
  <si>
    <t>ADQUISICIÓN DE JUEGOS INFANTILES EXTERIORES PARA LOS CIBVS DE LAS PARROQUIAS TOCACHI, LA ESPERANZA Y TUPIGACHI</t>
  </si>
  <si>
    <t>https://www.compraspublicas.gob.ec/ProcesoContratacion/compras/PC/informacionProcesoContratacion2.cpe?idSoliCompra=fCQ7VxlHUgpoQCO4p-LX6sd-kxzDb-5r-vTZJednvvE,</t>
  </si>
  <si>
    <t>SIE-GADMPM-010-2017</t>
  </si>
  <si>
    <t>ADQUISICIÓN DE TONERS (NO REMANUFACTURADOS) PARA VARIAS DEPENDENCIAS DEL GAD MUNICIPAL DE PEDRO MONCAYO</t>
  </si>
  <si>
    <t>https://www.compraspublicas.gob.ec/ProcesoContratacion/compras/PC/informacionProcesoContratacion2.cpe?idSoliCompra=EOGWnfalaZhk_a5vsi9tW-eavVi1CuDX1fDj2ZWOkc0,</t>
  </si>
  <si>
    <t>MCO-GADMPM-003-2017</t>
  </si>
  <si>
    <t>Menor Cuantía Obras</t>
  </si>
  <si>
    <t>REMODELACIÓN DE LAS NUEVAS OFICINAS DEL REGISTRO DE LA PROPIEDAD Y MERCANTIL DE LA PARROQUIA TABACUNDO DEL CANTÓN PEDRO MONCAYO</t>
  </si>
  <si>
    <t>https://www.compraspublicas.gob.ec/ProcesoContratacion/compras/PC/informacionProcesoContratacion2.cpe?idSoliCompra=W-1nTKbjJimZyMPtZIZkE9-21rgaLSNOUywhIL-1kb0,</t>
  </si>
  <si>
    <t>i1 ORDEN No. 1027545 CATE 28</t>
  </si>
  <si>
    <t>http://pedromoncayo.gob.ec/documentos/LeyTransparencia_2017/noviembre/i1 ORDEN No. 1027545 CATE 28.pdf</t>
  </si>
  <si>
    <t>Sin información, actualizado unicamente la fecha</t>
  </si>
  <si>
    <t>Información incompleta, falta medios de verificación</t>
  </si>
  <si>
    <t xml:space="preserve">Información incompleta, falta información de: ventanilla única, catastros, </t>
  </si>
  <si>
    <t>Información incompleta, falta medios de verificación de: comunitario, vialidad, residuos sólidos, participación ciudadana</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</si>
</sst>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_);_(* \(#,##0.00\);_(* &quot;-&quot;??_);_(@_)"/>
    <numFmt numFmtId="164" formatCode="0.0"/>
    <numFmt numFmtId="165" formatCode="_([$$-300A]\ * #,##0.00_);_([$$-300A]\ * \(#,##0.00\);_([$$-300A]\ * &quot;-&quot;??_);_(@_)"/>
    <numFmt numFmtId="166" formatCode="0.0000%"/>
  </numFmts>
  <fonts count="91" x14ac:knownFonts="1">
    <font>
      <sz val="10"/>
      <name val="Arial"/>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11"/>
      <color theme="1"/>
      <name val="Calibri"/>
      <family val="2"/>
      <scheme val="minor"/>
    </font>
    <font>
      <sz val="8"/>
      <name val="Arial"/>
      <family val="2"/>
    </font>
    <font>
      <sz val="10"/>
      <name val="Arial"/>
      <family val="2"/>
    </font>
    <font>
      <sz val="10"/>
      <name val="Calibri"/>
      <family val="2"/>
    </font>
    <font>
      <b/>
      <sz val="10"/>
      <name val="Calibri"/>
      <family val="2"/>
    </font>
    <font>
      <b/>
      <sz val="12"/>
      <name val="Calibri"/>
      <family val="2"/>
    </font>
    <font>
      <u/>
      <sz val="7"/>
      <color theme="10"/>
      <name val="Arial"/>
      <family val="2"/>
    </font>
    <font>
      <sz val="11"/>
      <color rgb="FFFF0000"/>
      <name val="Calibri"/>
      <family val="2"/>
      <scheme val="minor"/>
    </font>
    <font>
      <b/>
      <sz val="11"/>
      <color theme="1"/>
      <name val="Calibri"/>
      <family val="2"/>
      <scheme val="minor"/>
    </font>
    <font>
      <sz val="10"/>
      <name val="Calibri"/>
      <family val="2"/>
      <scheme val="minor"/>
    </font>
    <font>
      <b/>
      <sz val="10"/>
      <name val="Calibri"/>
      <family val="2"/>
      <scheme val="minor"/>
    </font>
    <font>
      <b/>
      <sz val="12"/>
      <color indexed="9"/>
      <name val="Calibri"/>
      <family val="2"/>
      <scheme val="minor"/>
    </font>
    <font>
      <b/>
      <sz val="12"/>
      <name val="Calibri"/>
      <family val="2"/>
      <scheme val="minor"/>
    </font>
    <font>
      <b/>
      <sz val="12"/>
      <color theme="0"/>
      <name val="Calibri"/>
      <family val="2"/>
      <scheme val="minor"/>
    </font>
    <font>
      <sz val="14"/>
      <color theme="1"/>
      <name val="Calibri"/>
      <family val="2"/>
      <scheme val="minor"/>
    </font>
    <font>
      <sz val="11"/>
      <name val="Calibri"/>
      <family val="2"/>
      <scheme val="minor"/>
    </font>
    <font>
      <sz val="11"/>
      <color theme="3"/>
      <name val="Calibri"/>
      <family val="2"/>
      <scheme val="minor"/>
    </font>
    <font>
      <u/>
      <sz val="11"/>
      <color theme="10"/>
      <name val="Calibri"/>
      <family val="2"/>
      <scheme val="minor"/>
    </font>
    <font>
      <sz val="12"/>
      <color theme="1"/>
      <name val="Calibri"/>
      <family val="2"/>
      <scheme val="minor"/>
    </font>
    <font>
      <b/>
      <sz val="11"/>
      <name val="Calibri"/>
      <family val="2"/>
      <scheme val="minor"/>
    </font>
    <font>
      <sz val="10"/>
      <color theme="1"/>
      <name val="Calibri"/>
      <family val="2"/>
      <scheme val="minor"/>
    </font>
    <font>
      <u/>
      <sz val="10"/>
      <color rgb="FF0000FF"/>
      <name val="Calibri"/>
      <family val="2"/>
      <scheme val="minor"/>
    </font>
    <font>
      <sz val="12"/>
      <name val="Calibri"/>
      <family val="2"/>
      <scheme val="minor"/>
    </font>
    <font>
      <b/>
      <sz val="12"/>
      <color theme="1"/>
      <name val="Calibri"/>
      <family val="2"/>
      <scheme val="minor"/>
    </font>
    <font>
      <u/>
      <sz val="10"/>
      <color theme="10"/>
      <name val="Arial"/>
      <family val="2"/>
    </font>
    <font>
      <sz val="12"/>
      <name val="Calibri"/>
      <family val="2"/>
    </font>
    <font>
      <sz val="12"/>
      <name val="Arial"/>
      <family val="2"/>
    </font>
    <font>
      <u/>
      <sz val="12"/>
      <color rgb="FF0000FF"/>
      <name val="Calibri"/>
      <family val="2"/>
      <scheme val="minor"/>
    </font>
    <font>
      <b/>
      <sz val="12"/>
      <color rgb="FF0000FF"/>
      <name val="Calibri"/>
      <family val="2"/>
      <scheme val="minor"/>
    </font>
    <font>
      <b/>
      <sz val="10"/>
      <color theme="1"/>
      <name val="Calibri"/>
      <family val="2"/>
      <scheme val="minor"/>
    </font>
    <font>
      <b/>
      <sz val="10"/>
      <name val="Arial"/>
      <family val="2"/>
    </font>
    <font>
      <b/>
      <sz val="16"/>
      <name val="Calibri"/>
      <family val="2"/>
      <scheme val="minor"/>
    </font>
    <font>
      <b/>
      <sz val="14"/>
      <name val="Arial"/>
      <family val="2"/>
    </font>
    <font>
      <b/>
      <sz val="12"/>
      <name val="Arial"/>
      <family val="2"/>
    </font>
    <font>
      <b/>
      <sz val="14"/>
      <name val="Calibri"/>
      <family val="2"/>
      <scheme val="minor"/>
    </font>
    <font>
      <b/>
      <sz val="10"/>
      <color theme="0"/>
      <name val="Arial"/>
      <family val="2"/>
    </font>
    <font>
      <sz val="10"/>
      <name val="Century Gothic"/>
      <family val="2"/>
    </font>
    <font>
      <u/>
      <sz val="11"/>
      <color theme="10"/>
      <name val="Century Gothic"/>
      <family val="2"/>
    </font>
    <font>
      <sz val="10"/>
      <color theme="1"/>
      <name val="Calibri"/>
      <family val="2"/>
    </font>
    <font>
      <sz val="10"/>
      <color theme="1"/>
      <name val="Century Gothic"/>
      <family val="2"/>
    </font>
    <font>
      <u/>
      <sz val="10"/>
      <color theme="10"/>
      <name val="Century Gothic"/>
      <family val="2"/>
    </font>
    <font>
      <b/>
      <sz val="12"/>
      <name val="Century Gothic"/>
      <family val="2"/>
    </font>
    <font>
      <b/>
      <sz val="12"/>
      <color theme="1"/>
      <name val="Century Gothic"/>
      <family val="2"/>
    </font>
    <font>
      <sz val="10"/>
      <color indexed="10"/>
      <name val="Century Gothic"/>
      <family val="2"/>
    </font>
    <font>
      <sz val="11"/>
      <color theme="1"/>
      <name val="Calibri"/>
      <family val="2"/>
    </font>
    <font>
      <sz val="8"/>
      <name val="Century Gothic"/>
      <family val="2"/>
    </font>
    <font>
      <u/>
      <sz val="10"/>
      <color rgb="FF0000FF"/>
      <name val="Century Gothic"/>
      <family val="2"/>
    </font>
    <font>
      <sz val="10"/>
      <name val="Arial"/>
      <family val="2"/>
    </font>
    <font>
      <sz val="9"/>
      <color theme="1"/>
      <name val="Century Gothic"/>
      <family val="2"/>
    </font>
    <font>
      <b/>
      <sz val="9"/>
      <color indexed="81"/>
      <name val="Tahoma"/>
      <family val="2"/>
    </font>
    <font>
      <sz val="9"/>
      <color indexed="81"/>
      <name val="Tahoma"/>
      <family val="2"/>
    </font>
    <font>
      <sz val="10"/>
      <color rgb="FF0000FF"/>
      <name val="Century Gothic"/>
      <family val="2"/>
    </font>
    <font>
      <u/>
      <sz val="9"/>
      <color theme="10"/>
      <name val="Century Gothic"/>
      <family val="2"/>
    </font>
    <font>
      <b/>
      <sz val="10"/>
      <name val="Century Gothic"/>
      <family val="2"/>
    </font>
    <font>
      <sz val="11"/>
      <color theme="1"/>
      <name val="Century Gothic"/>
      <family val="2"/>
    </font>
    <font>
      <sz val="10"/>
      <color indexed="8"/>
      <name val="Century Gothic"/>
      <family val="2"/>
    </font>
    <font>
      <u/>
      <sz val="10"/>
      <color theme="4"/>
      <name val="Century Gothic"/>
      <family val="2"/>
    </font>
    <font>
      <b/>
      <u/>
      <sz val="10"/>
      <color rgb="FF0000FF"/>
      <name val="Calibri"/>
      <family val="2"/>
      <scheme val="minor"/>
    </font>
    <font>
      <b/>
      <sz val="11"/>
      <color theme="0"/>
      <name val="Calibri"/>
      <family val="2"/>
      <scheme val="minor"/>
    </font>
    <font>
      <b/>
      <sz val="16"/>
      <color theme="0"/>
      <name val="Calibri"/>
      <family val="2"/>
      <scheme val="minor"/>
    </font>
    <font>
      <sz val="11"/>
      <color indexed="8"/>
      <name val="Calibri"/>
      <family val="2"/>
    </font>
    <font>
      <b/>
      <sz val="14"/>
      <color theme="1"/>
      <name val="Calibri"/>
      <family val="2"/>
      <scheme val="minor"/>
    </font>
    <font>
      <b/>
      <sz val="16"/>
      <color theme="1"/>
      <name val="Calibri"/>
      <family val="2"/>
      <scheme val="minor"/>
    </font>
    <font>
      <b/>
      <sz val="11"/>
      <color rgb="FFFF0000"/>
      <name val="Calibri"/>
      <family val="2"/>
      <scheme val="minor"/>
    </font>
    <font>
      <sz val="9"/>
      <color theme="1"/>
      <name val="Calibri"/>
      <family val="2"/>
      <scheme val="minor"/>
    </font>
    <font>
      <u/>
      <sz val="8"/>
      <color theme="10"/>
      <name val="Century Gothic"/>
      <family val="2"/>
    </font>
    <font>
      <sz val="8"/>
      <color theme="1"/>
      <name val="Century Gothic"/>
      <family val="2"/>
    </font>
    <font>
      <b/>
      <sz val="10"/>
      <color theme="1"/>
      <name val="Century Gothic"/>
      <family val="2"/>
    </font>
    <font>
      <sz val="9"/>
      <name val="Century Gothic"/>
      <family val="2"/>
    </font>
    <font>
      <sz val="8"/>
      <color theme="1"/>
      <name val="Calibri"/>
      <family val="2"/>
      <scheme val="minor"/>
    </font>
    <font>
      <sz val="10"/>
      <name val="Arial"/>
      <family val="2"/>
    </font>
    <font>
      <u/>
      <sz val="9"/>
      <color theme="10"/>
      <name val="Arial"/>
      <family val="2"/>
    </font>
    <font>
      <b/>
      <sz val="8"/>
      <color rgb="FF555555"/>
      <name val="Century Gothic"/>
      <family val="2"/>
    </font>
    <font>
      <u/>
      <sz val="10"/>
      <color indexed="12"/>
      <name val="Century Gothic"/>
      <family val="2"/>
    </font>
    <font>
      <u/>
      <sz val="11"/>
      <color rgb="FF0000FF"/>
      <name val="Century Gothic"/>
      <family val="2"/>
    </font>
    <font>
      <b/>
      <sz val="12"/>
      <color theme="0"/>
      <name val="Arial"/>
      <family val="2"/>
    </font>
    <font>
      <u/>
      <sz val="10"/>
      <color rgb="FF0000FF"/>
      <name val="Arial"/>
      <family val="2"/>
    </font>
    <font>
      <b/>
      <sz val="10"/>
      <color theme="1"/>
      <name val="Arial"/>
      <family val="2"/>
    </font>
    <font>
      <sz val="10"/>
      <color theme="1"/>
      <name val="Arial"/>
      <family val="2"/>
    </font>
    <font>
      <b/>
      <sz val="11"/>
      <color theme="1"/>
      <name val="Arial"/>
      <family val="2"/>
    </font>
    <font>
      <b/>
      <sz val="9"/>
      <color theme="1"/>
      <name val="Calibri"/>
      <family val="2"/>
      <scheme val="minor"/>
    </font>
    <font>
      <u/>
      <sz val="8"/>
      <color theme="10"/>
      <name val="Arial"/>
      <family val="2"/>
    </font>
    <font>
      <b/>
      <sz val="10"/>
      <name val="Arial"/>
      <family val="2"/>
    </font>
    <font>
      <b/>
      <u/>
      <sz val="10"/>
      <name val="Arial"/>
      <family val="2"/>
    </font>
    <font>
      <b/>
      <sz val="8"/>
      <name val="Arial"/>
      <family val="2"/>
    </font>
    <font>
      <sz val="9"/>
      <name val="Calibri"/>
      <family val="2"/>
      <scheme val="minor"/>
    </font>
  </fonts>
  <fills count="17">
    <fill>
      <patternFill patternType="none"/>
    </fill>
    <fill>
      <patternFill patternType="gray125"/>
    </fill>
    <fill>
      <patternFill patternType="solid">
        <fgColor theme="0"/>
        <bgColor indexed="64"/>
      </patternFill>
    </fill>
    <fill>
      <patternFill patternType="solid">
        <fgColor theme="3" tint="-0.249977111117893"/>
        <bgColor indexed="64"/>
      </patternFill>
    </fill>
    <fill>
      <patternFill patternType="solid">
        <fgColor theme="0"/>
        <bgColor theme="5" tint="0.79998168889431442"/>
      </patternFill>
    </fill>
    <fill>
      <patternFill patternType="solid">
        <fgColor theme="3" tint="0.79998168889431442"/>
        <bgColor indexed="64"/>
      </patternFill>
    </fill>
    <fill>
      <patternFill patternType="solid">
        <fgColor theme="3" tint="0.79998168889431442"/>
        <bgColor theme="5" tint="0.79998168889431442"/>
      </patternFill>
    </fill>
    <fill>
      <patternFill patternType="solid">
        <fgColor theme="3" tint="0.59999389629810485"/>
        <bgColor indexed="64"/>
      </patternFill>
    </fill>
    <fill>
      <patternFill patternType="solid">
        <fgColor theme="3" tint="0.79998168889431442"/>
        <bgColor theme="6"/>
      </patternFill>
    </fill>
    <fill>
      <patternFill patternType="solid">
        <fgColor theme="0"/>
        <bgColor theme="6" tint="0.79998168889431442"/>
      </patternFill>
    </fill>
    <fill>
      <patternFill patternType="solid">
        <fgColor theme="3" tint="-0.499984740745262"/>
        <bgColor indexed="64"/>
      </patternFill>
    </fill>
    <fill>
      <patternFill patternType="solid">
        <fgColor theme="4" tint="0.79998168889431442"/>
        <bgColor indexed="64"/>
      </patternFill>
    </fill>
    <fill>
      <patternFill patternType="solid">
        <fgColor rgb="FF0070C0"/>
        <bgColor indexed="64"/>
      </patternFill>
    </fill>
    <fill>
      <patternFill patternType="solid">
        <fgColor rgb="FFFFFF00"/>
        <bgColor indexed="64"/>
      </patternFill>
    </fill>
    <fill>
      <patternFill patternType="solid">
        <fgColor theme="4" tint="-0.499984740745262"/>
        <bgColor indexed="64"/>
      </patternFill>
    </fill>
    <fill>
      <patternFill patternType="solid">
        <fgColor theme="0"/>
        <bgColor indexed="62"/>
      </patternFill>
    </fill>
    <fill>
      <patternFill patternType="solid">
        <fgColor theme="0" tint="-4.9989318521683403E-2"/>
        <bgColor indexed="64"/>
      </patternFill>
    </fill>
  </fills>
  <borders count="53">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style="thin">
        <color indexed="64"/>
      </top>
      <bottom style="thin">
        <color indexed="64"/>
      </bottom>
      <diagonal/>
    </border>
    <border>
      <left style="thin">
        <color indexed="64"/>
      </left>
      <right/>
      <top/>
      <bottom style="thin">
        <color indexed="64"/>
      </bottom>
      <diagonal/>
    </border>
    <border>
      <left/>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medium">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thin">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right style="medium">
        <color indexed="64"/>
      </right>
      <top style="medium">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medium">
        <color indexed="64"/>
      </left>
      <right style="medium">
        <color indexed="64"/>
      </right>
      <top/>
      <bottom style="thin">
        <color indexed="64"/>
      </bottom>
      <diagonal/>
    </border>
    <border>
      <left style="thin">
        <color indexed="64"/>
      </left>
      <right style="medium">
        <color indexed="64"/>
      </right>
      <top/>
      <bottom style="thin">
        <color indexed="64"/>
      </bottom>
      <diagonal/>
    </border>
    <border>
      <left/>
      <right style="medium">
        <color indexed="64"/>
      </right>
      <top style="thin">
        <color indexed="64"/>
      </top>
      <bottom style="medium">
        <color indexed="64"/>
      </bottom>
      <diagonal/>
    </border>
    <border>
      <left/>
      <right/>
      <top style="medium">
        <color indexed="64"/>
      </top>
      <bottom style="thin">
        <color indexed="64"/>
      </bottom>
      <diagonal/>
    </border>
    <border>
      <left/>
      <right/>
      <top style="thin">
        <color indexed="64"/>
      </top>
      <bottom style="medium">
        <color indexed="64"/>
      </bottom>
      <diagonal/>
    </border>
    <border>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style="medium">
        <color indexed="64"/>
      </left>
      <right style="thin">
        <color indexed="64"/>
      </right>
      <top style="medium">
        <color indexed="64"/>
      </top>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right style="thin">
        <color indexed="64"/>
      </right>
      <top/>
      <bottom style="thin">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style="thin">
        <color indexed="64"/>
      </left>
      <right/>
      <top style="thin">
        <color indexed="64"/>
      </top>
      <bottom style="medium">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top style="medium">
        <color indexed="64"/>
      </top>
      <bottom style="thin">
        <color indexed="64"/>
      </bottom>
      <diagonal/>
    </border>
    <border>
      <left style="thin">
        <color indexed="64"/>
      </left>
      <right/>
      <top style="thin">
        <color indexed="64"/>
      </top>
      <bottom/>
      <diagonal/>
    </border>
    <border>
      <left/>
      <right style="thin">
        <color indexed="64"/>
      </right>
      <top style="thin">
        <color indexed="64"/>
      </top>
      <bottom/>
      <diagonal/>
    </border>
    <border>
      <left style="thin">
        <color indexed="64"/>
      </left>
      <right/>
      <top/>
      <bottom/>
      <diagonal/>
    </border>
    <border>
      <left/>
      <right style="thin">
        <color indexed="64"/>
      </right>
      <top/>
      <bottom/>
      <diagonal/>
    </border>
    <border>
      <left/>
      <right/>
      <top style="thin">
        <color indexed="64"/>
      </top>
      <bottom/>
      <diagonal/>
    </border>
  </borders>
  <cellStyleXfs count="15">
    <xf numFmtId="0" fontId="0" fillId="0" borderId="0"/>
    <xf numFmtId="0" fontId="11" fillId="0" borderId="0" applyNumberFormat="0" applyFill="0" applyBorder="0" applyAlignment="0" applyProtection="0">
      <alignment vertical="top"/>
      <protection locked="0"/>
    </xf>
    <xf numFmtId="0" fontId="22" fillId="0" borderId="0" applyNumberFormat="0" applyFill="0" applyBorder="0" applyAlignment="0" applyProtection="0"/>
    <xf numFmtId="9" fontId="52" fillId="0" borderId="0" applyFont="0" applyFill="0" applyBorder="0" applyAlignment="0" applyProtection="0"/>
    <xf numFmtId="0" fontId="5" fillId="0" borderId="0"/>
    <xf numFmtId="0" fontId="65" fillId="0" borderId="0"/>
    <xf numFmtId="0" fontId="7" fillId="0" borderId="0"/>
    <xf numFmtId="43" fontId="7" fillId="0" borderId="0" applyFont="0" applyFill="0" applyBorder="0" applyAlignment="0" applyProtection="0"/>
    <xf numFmtId="43" fontId="4" fillId="0" borderId="0" applyFont="0" applyFill="0" applyBorder="0" applyAlignment="0" applyProtection="0"/>
    <xf numFmtId="0" fontId="3" fillId="0" borderId="0"/>
    <xf numFmtId="9" fontId="3" fillId="0" borderId="0" applyFont="0" applyFill="0" applyBorder="0" applyAlignment="0" applyProtection="0"/>
    <xf numFmtId="9" fontId="7" fillId="0" borderId="0" applyFont="0" applyFill="0" applyBorder="0" applyAlignment="0" applyProtection="0"/>
    <xf numFmtId="43" fontId="2" fillId="0" borderId="0" applyFont="0" applyFill="0" applyBorder="0" applyAlignment="0" applyProtection="0"/>
    <xf numFmtId="0" fontId="2" fillId="0" borderId="0"/>
    <xf numFmtId="43" fontId="75" fillId="0" borderId="0" applyFont="0" applyFill="0" applyBorder="0" applyAlignment="0" applyProtection="0"/>
  </cellStyleXfs>
  <cellXfs count="834">
    <xf numFmtId="0" fontId="0" fillId="0" borderId="0" xfId="0"/>
    <xf numFmtId="0" fontId="14" fillId="2" borderId="0" xfId="0" applyFont="1" applyFill="1" applyAlignment="1">
      <alignment vertical="center"/>
    </xf>
    <xf numFmtId="0" fontId="14" fillId="0" borderId="0" xfId="0" applyFont="1" applyAlignment="1">
      <alignment vertical="center"/>
    </xf>
    <xf numFmtId="0" fontId="14" fillId="2" borderId="0" xfId="0" applyFont="1" applyFill="1" applyAlignment="1">
      <alignment wrapText="1"/>
    </xf>
    <xf numFmtId="0" fontId="14" fillId="0" borderId="0" xfId="0" applyFont="1" applyAlignment="1">
      <alignment wrapText="1"/>
    </xf>
    <xf numFmtId="0" fontId="14" fillId="2" borderId="0" xfId="0" applyFont="1" applyFill="1" applyAlignment="1">
      <alignment vertical="center" wrapText="1"/>
    </xf>
    <xf numFmtId="0" fontId="14" fillId="0" borderId="0" xfId="0" applyFont="1" applyAlignment="1">
      <alignment vertical="center" wrapText="1"/>
    </xf>
    <xf numFmtId="0" fontId="14" fillId="2" borderId="0" xfId="0" applyFont="1" applyFill="1"/>
    <xf numFmtId="0" fontId="15" fillId="2" borderId="0" xfId="0" applyFont="1" applyFill="1"/>
    <xf numFmtId="0" fontId="14" fillId="0" borderId="0" xfId="0" applyFont="1"/>
    <xf numFmtId="0" fontId="0" fillId="2" borderId="0" xfId="0" applyFont="1" applyFill="1"/>
    <xf numFmtId="0" fontId="0" fillId="0" borderId="0" xfId="0" applyFont="1"/>
    <xf numFmtId="0" fontId="19" fillId="2" borderId="0" xfId="0" applyFont="1" applyFill="1"/>
    <xf numFmtId="0" fontId="19" fillId="0" borderId="0" xfId="0" applyFont="1"/>
    <xf numFmtId="0" fontId="17" fillId="5" borderId="1" xfId="0" applyFont="1" applyFill="1" applyBorder="1" applyAlignment="1">
      <alignment horizontal="center" vertical="center" wrapText="1"/>
    </xf>
    <xf numFmtId="0" fontId="20" fillId="4" borderId="1" xfId="0" applyFont="1" applyFill="1" applyBorder="1" applyAlignment="1">
      <alignment horizontal="center" vertical="center" wrapText="1"/>
    </xf>
    <xf numFmtId="0" fontId="21" fillId="4" borderId="1" xfId="0" applyFont="1" applyFill="1" applyBorder="1" applyAlignment="1">
      <alignment horizontal="center" vertical="center" wrapText="1"/>
    </xf>
    <xf numFmtId="0" fontId="15" fillId="4" borderId="0" xfId="0" applyFont="1" applyFill="1" applyBorder="1" applyAlignment="1">
      <alignment horizontal="left" vertical="center" wrapText="1"/>
    </xf>
    <xf numFmtId="0" fontId="20" fillId="4" borderId="0" xfId="0" applyFont="1" applyFill="1" applyBorder="1" applyAlignment="1">
      <alignment horizontal="center" vertical="center" wrapText="1"/>
    </xf>
    <xf numFmtId="0" fontId="13" fillId="2" borderId="0" xfId="0" applyFont="1" applyFill="1"/>
    <xf numFmtId="0" fontId="23" fillId="2" borderId="0" xfId="0" applyFont="1" applyFill="1"/>
    <xf numFmtId="0" fontId="23" fillId="0" borderId="0" xfId="0" applyFont="1"/>
    <xf numFmtId="0" fontId="13" fillId="0" borderId="0" xfId="0" applyFont="1"/>
    <xf numFmtId="0" fontId="25" fillId="0" borderId="0" xfId="0" applyFont="1" applyBorder="1" applyAlignment="1">
      <alignment horizontal="center" wrapText="1"/>
    </xf>
    <xf numFmtId="0" fontId="25" fillId="2" borderId="0" xfId="0" applyFont="1" applyFill="1" applyBorder="1" applyAlignment="1">
      <alignment horizontal="center" wrapText="1"/>
    </xf>
    <xf numFmtId="0" fontId="26" fillId="2" borderId="0" xfId="0" applyFont="1" applyFill="1" applyBorder="1" applyAlignment="1">
      <alignment horizontal="center" wrapText="1"/>
    </xf>
    <xf numFmtId="0" fontId="0" fillId="2" borderId="0" xfId="0" applyFont="1" applyFill="1" applyBorder="1"/>
    <xf numFmtId="0" fontId="14" fillId="3" borderId="0" xfId="0" applyFont="1" applyFill="1" applyAlignment="1">
      <alignment vertical="center"/>
    </xf>
    <xf numFmtId="0" fontId="14" fillId="2" borderId="0" xfId="0" applyFont="1" applyFill="1" applyBorder="1"/>
    <xf numFmtId="0" fontId="0" fillId="2" borderId="0" xfId="0" applyFill="1"/>
    <xf numFmtId="0" fontId="17" fillId="8" borderId="1" xfId="0" applyFont="1" applyFill="1" applyBorder="1" applyAlignment="1">
      <alignment horizontal="center" vertical="center" wrapText="1"/>
    </xf>
    <xf numFmtId="0" fontId="20" fillId="2" borderId="0" xfId="0" applyFont="1" applyFill="1"/>
    <xf numFmtId="0" fontId="0" fillId="2" borderId="1" xfId="0" applyFont="1" applyFill="1" applyBorder="1" applyAlignment="1">
      <alignment horizontal="center" vertical="center" wrapText="1"/>
    </xf>
    <xf numFmtId="0" fontId="0" fillId="2" borderId="0" xfId="0" applyFill="1" applyBorder="1"/>
    <xf numFmtId="4" fontId="28" fillId="2" borderId="1" xfId="0" applyNumberFormat="1" applyFont="1" applyFill="1" applyBorder="1" applyAlignment="1">
      <alignment horizontal="right" vertical="center" wrapText="1"/>
    </xf>
    <xf numFmtId="0" fontId="0" fillId="0" borderId="0" xfId="0" applyBorder="1"/>
    <xf numFmtId="0" fontId="27" fillId="2" borderId="0" xfId="0" applyFont="1" applyFill="1"/>
    <xf numFmtId="0" fontId="14" fillId="2" borderId="1" xfId="0" applyFont="1" applyFill="1" applyBorder="1" applyAlignment="1">
      <alignment vertical="center" wrapText="1"/>
    </xf>
    <xf numFmtId="0" fontId="29" fillId="0" borderId="0" xfId="1" applyFont="1" applyBorder="1" applyAlignment="1" applyProtection="1">
      <alignment vertical="center" wrapText="1"/>
    </xf>
    <xf numFmtId="0" fontId="12" fillId="2" borderId="0" xfId="0" applyFont="1" applyFill="1"/>
    <xf numFmtId="0" fontId="0" fillId="2" borderId="0" xfId="0" applyFill="1" applyAlignment="1">
      <alignment wrapText="1"/>
    </xf>
    <xf numFmtId="0" fontId="0" fillId="2" borderId="0" xfId="0" applyFill="1" applyAlignment="1">
      <alignment vertical="center" wrapText="1"/>
    </xf>
    <xf numFmtId="0" fontId="0" fillId="0" borderId="0" xfId="0" applyAlignment="1">
      <alignment vertical="center" wrapText="1"/>
    </xf>
    <xf numFmtId="0" fontId="25" fillId="2" borderId="0" xfId="0" applyFont="1" applyFill="1"/>
    <xf numFmtId="4" fontId="28" fillId="2" borderId="1" xfId="0" applyNumberFormat="1" applyFont="1" applyFill="1" applyBorder="1" applyAlignment="1">
      <alignment horizontal="center" vertical="center" wrapText="1"/>
    </xf>
    <xf numFmtId="4" fontId="23" fillId="2" borderId="1" xfId="0" applyNumberFormat="1" applyFont="1" applyFill="1" applyBorder="1" applyAlignment="1">
      <alignment horizontal="right" vertical="center" wrapText="1"/>
    </xf>
    <xf numFmtId="0" fontId="28" fillId="2" borderId="0" xfId="0" applyFont="1" applyFill="1" applyBorder="1"/>
    <xf numFmtId="0" fontId="28" fillId="2" borderId="3" xfId="0" applyFont="1" applyFill="1" applyBorder="1"/>
    <xf numFmtId="0" fontId="28" fillId="2" borderId="1" xfId="0" applyFont="1" applyFill="1" applyBorder="1"/>
    <xf numFmtId="4" fontId="25" fillId="2" borderId="1" xfId="0" applyNumberFormat="1" applyFont="1" applyFill="1" applyBorder="1" applyAlignment="1">
      <alignment horizontal="right" vertical="center" wrapText="1"/>
    </xf>
    <xf numFmtId="2" fontId="25" fillId="9" borderId="1" xfId="0" applyNumberFormat="1" applyFont="1" applyFill="1" applyBorder="1" applyAlignment="1">
      <alignment horizontal="right" vertical="center" wrapText="1"/>
    </xf>
    <xf numFmtId="0" fontId="0" fillId="0" borderId="1" xfId="0" applyBorder="1" applyAlignment="1">
      <alignment horizontal="center" vertical="center"/>
    </xf>
    <xf numFmtId="0" fontId="7" fillId="0" borderId="0" xfId="0" applyFont="1"/>
    <xf numFmtId="0" fontId="0" fillId="0" borderId="1" xfId="0" applyBorder="1" applyAlignment="1">
      <alignment horizontal="right" vertical="top"/>
    </xf>
    <xf numFmtId="0" fontId="0" fillId="0" borderId="10" xfId="0" applyBorder="1" applyAlignment="1">
      <alignment horizontal="right" vertical="top"/>
    </xf>
    <xf numFmtId="0" fontId="0" fillId="0" borderId="13" xfId="0" applyBorder="1" applyAlignment="1">
      <alignment horizontal="right" vertical="top"/>
    </xf>
    <xf numFmtId="0" fontId="0" fillId="0" borderId="15" xfId="0" applyBorder="1" applyAlignment="1">
      <alignment horizontal="right" vertical="top"/>
    </xf>
    <xf numFmtId="0" fontId="0" fillId="0" borderId="20" xfId="0" applyBorder="1" applyAlignment="1">
      <alignment horizontal="right" vertical="top"/>
    </xf>
    <xf numFmtId="0" fontId="0" fillId="0" borderId="21" xfId="0" applyBorder="1" applyAlignment="1">
      <alignment horizontal="right" vertical="top"/>
    </xf>
    <xf numFmtId="0" fontId="35" fillId="0" borderId="22" xfId="0" applyFont="1" applyBorder="1" applyAlignment="1">
      <alignment horizontal="center" vertical="center"/>
    </xf>
    <xf numFmtId="0" fontId="7" fillId="0" borderId="12" xfId="0" applyFont="1" applyBorder="1" applyAlignment="1">
      <alignment horizontal="center" vertical="top"/>
    </xf>
    <xf numFmtId="0" fontId="7" fillId="0" borderId="14" xfId="0" applyFont="1" applyBorder="1" applyAlignment="1">
      <alignment horizontal="center" vertical="top"/>
    </xf>
    <xf numFmtId="0" fontId="7" fillId="0" borderId="17" xfId="0" applyFont="1" applyBorder="1" applyAlignment="1">
      <alignment horizontal="center" vertical="top"/>
    </xf>
    <xf numFmtId="0" fontId="0" fillId="0" borderId="28" xfId="0" applyBorder="1" applyAlignment="1">
      <alignment horizontal="right" vertical="top"/>
    </xf>
    <xf numFmtId="0" fontId="0" fillId="0" borderId="27" xfId="0" applyBorder="1" applyAlignment="1">
      <alignment horizontal="right" vertical="top"/>
    </xf>
    <xf numFmtId="0" fontId="0" fillId="0" borderId="11" xfId="0" applyBorder="1" applyAlignment="1">
      <alignment horizontal="right" vertical="top"/>
    </xf>
    <xf numFmtId="0" fontId="0" fillId="0" borderId="16" xfId="0" applyBorder="1" applyAlignment="1">
      <alignment horizontal="right" vertical="top"/>
    </xf>
    <xf numFmtId="0" fontId="0" fillId="0" borderId="6" xfId="0" applyBorder="1" applyAlignment="1">
      <alignment horizontal="center" vertical="center"/>
    </xf>
    <xf numFmtId="0" fontId="7" fillId="0" borderId="12" xfId="0" applyFont="1" applyBorder="1" applyAlignment="1">
      <alignment horizontal="center" vertical="center"/>
    </xf>
    <xf numFmtId="0" fontId="7" fillId="0" borderId="17" xfId="0" applyFont="1" applyBorder="1" applyAlignment="1">
      <alignment horizontal="center" vertical="center"/>
    </xf>
    <xf numFmtId="0" fontId="7" fillId="0" borderId="22" xfId="0" applyFont="1" applyBorder="1" applyAlignment="1">
      <alignment horizontal="center" vertical="center" wrapText="1"/>
    </xf>
    <xf numFmtId="0" fontId="7" fillId="0" borderId="23" xfId="0" applyFont="1" applyBorder="1" applyAlignment="1">
      <alignment horizontal="left" vertical="top" wrapText="1"/>
    </xf>
    <xf numFmtId="0" fontId="0" fillId="0" borderId="24" xfId="0" applyBorder="1" applyAlignment="1">
      <alignment horizontal="center" vertical="center"/>
    </xf>
    <xf numFmtId="0" fontId="7" fillId="0" borderId="24" xfId="0" applyFont="1" applyBorder="1" applyAlignment="1">
      <alignment horizontal="center" vertical="center"/>
    </xf>
    <xf numFmtId="0" fontId="0" fillId="0" borderId="22" xfId="0" applyBorder="1" applyAlignment="1">
      <alignment horizontal="center" vertical="center" wrapText="1"/>
    </xf>
    <xf numFmtId="0" fontId="0" fillId="0" borderId="23" xfId="0" applyBorder="1" applyAlignment="1">
      <alignment horizontal="left" vertical="top" wrapText="1"/>
    </xf>
    <xf numFmtId="0" fontId="0" fillId="0" borderId="23" xfId="0" applyNumberFormat="1" applyBorder="1" applyAlignment="1">
      <alignment horizontal="left" vertical="top" wrapText="1"/>
    </xf>
    <xf numFmtId="0" fontId="40" fillId="12" borderId="19" xfId="0" applyFont="1" applyFill="1" applyBorder="1" applyAlignment="1">
      <alignment horizontal="center" vertical="center"/>
    </xf>
    <xf numFmtId="0" fontId="40" fillId="12" borderId="21" xfId="0" applyFont="1" applyFill="1" applyBorder="1" applyAlignment="1">
      <alignment horizontal="center" vertical="center"/>
    </xf>
    <xf numFmtId="0" fontId="40" fillId="12" borderId="24" xfId="0" applyFont="1" applyFill="1" applyBorder="1" applyAlignment="1">
      <alignment horizontal="center" vertical="center"/>
    </xf>
    <xf numFmtId="0" fontId="0" fillId="0" borderId="18" xfId="0" applyBorder="1" applyAlignment="1">
      <alignment horizontal="right" vertical="top"/>
    </xf>
    <xf numFmtId="0" fontId="0" fillId="0" borderId="22" xfId="0" applyBorder="1" applyAlignment="1">
      <alignment horizontal="right" vertical="top"/>
    </xf>
    <xf numFmtId="0" fontId="7" fillId="0" borderId="37" xfId="0" applyFont="1" applyBorder="1" applyAlignment="1">
      <alignment horizontal="center" vertical="center"/>
    </xf>
    <xf numFmtId="164" fontId="7" fillId="0" borderId="12" xfId="0" applyNumberFormat="1" applyFont="1" applyBorder="1" applyAlignment="1">
      <alignment vertical="top"/>
    </xf>
    <xf numFmtId="164" fontId="7" fillId="0" borderId="14" xfId="0" applyNumberFormat="1" applyFont="1" applyBorder="1" applyAlignment="1">
      <alignment vertical="top"/>
    </xf>
    <xf numFmtId="164" fontId="7" fillId="0" borderId="17" xfId="0" applyNumberFormat="1" applyFont="1" applyBorder="1" applyAlignment="1">
      <alignment vertical="top"/>
    </xf>
    <xf numFmtId="164" fontId="7" fillId="0" borderId="28" xfId="0" applyNumberFormat="1" applyFont="1" applyBorder="1" applyAlignment="1">
      <alignment vertical="top"/>
    </xf>
    <xf numFmtId="164" fontId="7" fillId="0" borderId="20" xfId="0" applyNumberFormat="1" applyFont="1" applyBorder="1" applyAlignment="1">
      <alignment vertical="top"/>
    </xf>
    <xf numFmtId="164" fontId="7" fillId="0" borderId="21" xfId="0" applyNumberFormat="1" applyFont="1" applyBorder="1" applyAlignment="1">
      <alignment vertical="top"/>
    </xf>
    <xf numFmtId="164" fontId="0" fillId="0" borderId="0" xfId="0" applyNumberFormat="1"/>
    <xf numFmtId="164" fontId="7" fillId="0" borderId="18" xfId="0" applyNumberFormat="1" applyFont="1" applyBorder="1" applyAlignment="1">
      <alignment vertical="top"/>
    </xf>
    <xf numFmtId="0" fontId="7" fillId="0" borderId="11" xfId="0" applyFont="1" applyBorder="1" applyAlignment="1" applyProtection="1">
      <alignment horizontal="center" vertical="top"/>
      <protection locked="0"/>
    </xf>
    <xf numFmtId="0" fontId="7" fillId="0" borderId="1" xfId="0" applyFont="1" applyBorder="1" applyAlignment="1" applyProtection="1">
      <alignment horizontal="center" vertical="top"/>
      <protection locked="0"/>
    </xf>
    <xf numFmtId="0" fontId="7" fillId="0" borderId="16" xfId="0" applyFont="1" applyBorder="1" applyAlignment="1" applyProtection="1">
      <alignment horizontal="center" vertical="top"/>
      <protection locked="0"/>
    </xf>
    <xf numFmtId="0" fontId="7" fillId="0" borderId="29" xfId="0" applyFont="1" applyBorder="1" applyAlignment="1" applyProtection="1">
      <alignment horizontal="center" vertical="top"/>
      <protection locked="0"/>
    </xf>
    <xf numFmtId="0" fontId="0" fillId="0" borderId="14" xfId="0" applyBorder="1" applyAlignment="1" applyProtection="1">
      <alignment horizontal="center" vertical="top"/>
      <protection locked="0"/>
    </xf>
    <xf numFmtId="0" fontId="0" fillId="0" borderId="17" xfId="0" applyBorder="1" applyAlignment="1" applyProtection="1">
      <alignment horizontal="center" vertical="top"/>
      <protection locked="0"/>
    </xf>
    <xf numFmtId="0" fontId="7" fillId="0" borderId="24" xfId="0" applyFont="1" applyBorder="1" applyAlignment="1" applyProtection="1">
      <alignment horizontal="center" vertical="top"/>
      <protection locked="0"/>
    </xf>
    <xf numFmtId="0" fontId="0" fillId="0" borderId="16" xfId="0" applyBorder="1" applyAlignment="1" applyProtection="1">
      <alignment horizontal="center" vertical="top"/>
      <protection locked="0"/>
    </xf>
    <xf numFmtId="0" fontId="0" fillId="0" borderId="11" xfId="0" applyBorder="1" applyAlignment="1" applyProtection="1">
      <alignment horizontal="center" vertical="top"/>
      <protection locked="0"/>
    </xf>
    <xf numFmtId="0" fontId="0" fillId="0" borderId="29" xfId="0" applyBorder="1" applyAlignment="1" applyProtection="1">
      <alignment horizontal="center" vertical="top"/>
      <protection locked="0"/>
    </xf>
    <xf numFmtId="0" fontId="0" fillId="0" borderId="0" xfId="0" applyAlignment="1">
      <alignment horizontal="center" vertical="top"/>
    </xf>
    <xf numFmtId="0" fontId="0" fillId="0" borderId="0" xfId="0" applyAlignment="1" applyProtection="1">
      <alignment horizontal="center" vertical="top"/>
      <protection locked="0"/>
    </xf>
    <xf numFmtId="0" fontId="0" fillId="0" borderId="1" xfId="0" applyBorder="1" applyAlignment="1" applyProtection="1">
      <alignment horizontal="center" vertical="top"/>
      <protection locked="0"/>
    </xf>
    <xf numFmtId="0" fontId="7" fillId="0" borderId="14" xfId="0" applyFont="1" applyBorder="1" applyAlignment="1" applyProtection="1">
      <alignment horizontal="center" vertical="top"/>
      <protection locked="0"/>
    </xf>
    <xf numFmtId="0" fontId="7" fillId="0" borderId="17" xfId="0" applyFont="1" applyBorder="1" applyAlignment="1" applyProtection="1">
      <alignment horizontal="center" vertical="top"/>
      <protection locked="0"/>
    </xf>
    <xf numFmtId="0" fontId="35" fillId="0" borderId="18" xfId="0" applyFont="1" applyBorder="1" applyAlignment="1">
      <alignment vertical="center"/>
    </xf>
    <xf numFmtId="14" fontId="41" fillId="2" borderId="1" xfId="0" applyNumberFormat="1" applyFont="1" applyFill="1" applyBorder="1" applyAlignment="1">
      <alignment horizontal="center" vertical="center"/>
    </xf>
    <xf numFmtId="0" fontId="41" fillId="2" borderId="1" xfId="0" applyFont="1" applyFill="1" applyBorder="1" applyAlignment="1">
      <alignment horizontal="center" vertical="center" wrapText="1"/>
    </xf>
    <xf numFmtId="0" fontId="41" fillId="2" borderId="1" xfId="0" applyFont="1" applyFill="1" applyBorder="1" applyAlignment="1">
      <alignment horizontal="left" vertical="top" wrapText="1"/>
    </xf>
    <xf numFmtId="0" fontId="41" fillId="2" borderId="0" xfId="0" applyFont="1" applyFill="1"/>
    <xf numFmtId="0" fontId="41" fillId="0" borderId="0" xfId="0" applyFont="1"/>
    <xf numFmtId="0" fontId="41" fillId="2" borderId="1" xfId="0" applyFont="1" applyFill="1" applyBorder="1" applyAlignment="1">
      <alignment vertical="center" wrapText="1"/>
    </xf>
    <xf numFmtId="0" fontId="0" fillId="0" borderId="0" xfId="0" applyBorder="1" applyAlignment="1">
      <alignment vertical="center" wrapText="1"/>
    </xf>
    <xf numFmtId="0" fontId="41" fillId="0" borderId="1" xfId="0" applyFont="1" applyBorder="1" applyAlignment="1">
      <alignment horizontal="justify" vertical="center" wrapText="1"/>
    </xf>
    <xf numFmtId="0" fontId="44" fillId="2" borderId="1" xfId="0" applyFont="1" applyFill="1" applyBorder="1" applyAlignment="1">
      <alignment vertical="top" wrapText="1"/>
    </xf>
    <xf numFmtId="9" fontId="44" fillId="0" borderId="1" xfId="0" applyNumberFormat="1" applyFont="1" applyBorder="1" applyAlignment="1">
      <alignment horizontal="center" vertical="center" wrapText="1"/>
    </xf>
    <xf numFmtId="0" fontId="44" fillId="2" borderId="1" xfId="0" applyFont="1" applyFill="1" applyBorder="1" applyAlignment="1">
      <alignment horizontal="justify" vertical="center" wrapText="1"/>
    </xf>
    <xf numFmtId="3" fontId="44" fillId="0" borderId="1" xfId="0" applyNumberFormat="1" applyFont="1" applyBorder="1" applyAlignment="1">
      <alignment horizontal="center" vertical="center" wrapText="1"/>
    </xf>
    <xf numFmtId="0" fontId="44" fillId="0" borderId="1" xfId="0" applyFont="1" applyFill="1" applyBorder="1" applyAlignment="1">
      <alignment vertical="top" wrapText="1"/>
    </xf>
    <xf numFmtId="0" fontId="44" fillId="2" borderId="1" xfId="0" applyFont="1" applyFill="1" applyBorder="1" applyAlignment="1">
      <alignment horizontal="left" vertical="center" wrapText="1"/>
    </xf>
    <xf numFmtId="3" fontId="17" fillId="5" borderId="1" xfId="0" applyNumberFormat="1" applyFont="1" applyFill="1" applyBorder="1" applyAlignment="1">
      <alignment horizontal="center" vertical="center" wrapText="1"/>
    </xf>
    <xf numFmtId="3" fontId="41" fillId="0" borderId="1" xfId="0" applyNumberFormat="1" applyFont="1" applyBorder="1" applyAlignment="1">
      <alignment horizontal="center" vertical="center" wrapText="1"/>
    </xf>
    <xf numFmtId="3" fontId="44" fillId="2" borderId="1" xfId="0" applyNumberFormat="1" applyFont="1" applyFill="1" applyBorder="1" applyAlignment="1">
      <alignment horizontal="center" vertical="center" wrapText="1"/>
    </xf>
    <xf numFmtId="3" fontId="44" fillId="0" borderId="1" xfId="0" applyNumberFormat="1" applyFont="1" applyBorder="1" applyAlignment="1">
      <alignment horizontal="center" vertical="top" wrapText="1"/>
    </xf>
    <xf numFmtId="3" fontId="14" fillId="2" borderId="0" xfId="0" applyNumberFormat="1" applyFont="1" applyFill="1" applyBorder="1"/>
    <xf numFmtId="3" fontId="14" fillId="2" borderId="0" xfId="0" applyNumberFormat="1" applyFont="1" applyFill="1"/>
    <xf numFmtId="3" fontId="14" fillId="0" borderId="0" xfId="0" applyNumberFormat="1" applyFont="1"/>
    <xf numFmtId="0" fontId="17" fillId="5" borderId="1" xfId="0" applyFont="1" applyFill="1" applyBorder="1" applyAlignment="1">
      <alignment horizontal="center" vertical="center" wrapText="1"/>
    </xf>
    <xf numFmtId="0" fontId="49" fillId="0" borderId="0" xfId="0" applyFont="1" applyFill="1" applyBorder="1" applyAlignment="1">
      <alignment vertical="center" wrapText="1"/>
    </xf>
    <xf numFmtId="49" fontId="41" fillId="4" borderId="1" xfId="0" applyNumberFormat="1" applyFont="1" applyFill="1" applyBorder="1" applyAlignment="1">
      <alignment horizontal="left" vertical="center" wrapText="1"/>
    </xf>
    <xf numFmtId="49" fontId="41" fillId="4" borderId="1" xfId="0" applyNumberFormat="1" applyFont="1" applyFill="1" applyBorder="1" applyAlignment="1">
      <alignment horizontal="center" vertical="center" wrapText="1"/>
    </xf>
    <xf numFmtId="0" fontId="41" fillId="0" borderId="1" xfId="0" applyFont="1" applyBorder="1" applyAlignment="1">
      <alignment vertical="center" wrapText="1"/>
    </xf>
    <xf numFmtId="0" fontId="41" fillId="0" borderId="0" xfId="0" applyFont="1" applyAlignment="1">
      <alignment vertical="center" wrapText="1"/>
    </xf>
    <xf numFmtId="0" fontId="44" fillId="0" borderId="1" xfId="0" applyFont="1" applyBorder="1" applyAlignment="1">
      <alignment horizontal="justify" vertical="center"/>
    </xf>
    <xf numFmtId="0" fontId="44" fillId="0" borderId="1" xfId="0" applyFont="1" applyBorder="1" applyAlignment="1">
      <alignment vertical="center" wrapText="1"/>
    </xf>
    <xf numFmtId="0" fontId="44" fillId="2" borderId="1" xfId="0" applyFont="1" applyFill="1" applyBorder="1" applyAlignment="1">
      <alignment vertical="center" wrapText="1"/>
    </xf>
    <xf numFmtId="0" fontId="41" fillId="2" borderId="1" xfId="0" applyNumberFormat="1" applyFont="1" applyFill="1" applyBorder="1" applyAlignment="1">
      <alignment vertical="center" wrapText="1"/>
    </xf>
    <xf numFmtId="9" fontId="41" fillId="0" borderId="1" xfId="1" applyNumberFormat="1" applyFont="1" applyBorder="1" applyAlignment="1" applyProtection="1">
      <alignment horizontal="center" vertical="center" wrapText="1"/>
    </xf>
    <xf numFmtId="0" fontId="44" fillId="0" borderId="1" xfId="0" applyFont="1" applyBorder="1" applyAlignment="1">
      <alignment horizontal="left" vertical="center" wrapText="1"/>
    </xf>
    <xf numFmtId="0" fontId="41" fillId="0" borderId="1" xfId="0" applyFont="1" applyBorder="1" applyAlignment="1">
      <alignment horizontal="left" vertical="center" wrapText="1"/>
    </xf>
    <xf numFmtId="0" fontId="44" fillId="2" borderId="1" xfId="0" applyFont="1" applyFill="1" applyBorder="1" applyAlignment="1">
      <alignment vertical="center"/>
    </xf>
    <xf numFmtId="0" fontId="41" fillId="0" borderId="1" xfId="0" applyFont="1" applyBorder="1" applyAlignment="1">
      <alignment horizontal="left" vertical="center"/>
    </xf>
    <xf numFmtId="0" fontId="50" fillId="0" borderId="1" xfId="0" applyFont="1" applyBorder="1" applyAlignment="1" applyProtection="1">
      <alignment vertical="top" wrapText="1"/>
      <protection locked="0"/>
    </xf>
    <xf numFmtId="0" fontId="0" fillId="0" borderId="0" xfId="0" applyAlignment="1">
      <alignment horizontal="center" vertical="center" wrapText="1"/>
    </xf>
    <xf numFmtId="0" fontId="11" fillId="0" borderId="0" xfId="1" applyAlignment="1" applyProtection="1">
      <alignment vertical="center" wrapText="1"/>
    </xf>
    <xf numFmtId="0" fontId="11" fillId="2" borderId="0" xfId="1" applyFill="1" applyAlignment="1" applyProtection="1">
      <alignment horizontal="center" wrapText="1"/>
    </xf>
    <xf numFmtId="4" fontId="41" fillId="2" borderId="1" xfId="0" applyNumberFormat="1" applyFont="1" applyFill="1" applyBorder="1" applyAlignment="1">
      <alignment horizontal="center" vertical="center" wrapText="1"/>
    </xf>
    <xf numFmtId="0" fontId="41" fillId="2" borderId="1" xfId="0" applyNumberFormat="1" applyFont="1" applyFill="1" applyBorder="1" applyAlignment="1">
      <alignment horizontal="center" vertical="center" wrapText="1"/>
    </xf>
    <xf numFmtId="0" fontId="17" fillId="5" borderId="1" xfId="0" applyFont="1" applyFill="1" applyBorder="1" applyAlignment="1">
      <alignment horizontal="center" vertical="center" wrapText="1"/>
    </xf>
    <xf numFmtId="0" fontId="11" fillId="2" borderId="0" xfId="1" applyFill="1" applyAlignment="1" applyProtection="1">
      <alignment wrapText="1"/>
    </xf>
    <xf numFmtId="49" fontId="41" fillId="0" borderId="1" xfId="0" applyNumberFormat="1" applyFont="1" applyBorder="1" applyAlignment="1">
      <alignment horizontal="center" vertical="center" wrapText="1"/>
    </xf>
    <xf numFmtId="4" fontId="41" fillId="2" borderId="1" xfId="0" applyNumberFormat="1" applyFont="1" applyFill="1" applyBorder="1" applyAlignment="1">
      <alignment vertical="center" wrapText="1"/>
    </xf>
    <xf numFmtId="1" fontId="41" fillId="2" borderId="1" xfId="0" applyNumberFormat="1" applyFont="1" applyFill="1" applyBorder="1" applyAlignment="1">
      <alignment horizontal="center" vertical="center" wrapText="1"/>
    </xf>
    <xf numFmtId="0" fontId="11" fillId="0" borderId="0" xfId="1" applyFill="1" applyBorder="1" applyAlignment="1" applyProtection="1">
      <alignment vertical="center" wrapText="1"/>
    </xf>
    <xf numFmtId="0" fontId="41" fillId="0" borderId="1" xfId="0" applyFont="1" applyBorder="1" applyAlignment="1">
      <alignment horizontal="center" vertical="center" wrapText="1"/>
    </xf>
    <xf numFmtId="0" fontId="44" fillId="0" borderId="1" xfId="0" applyFont="1" applyBorder="1" applyAlignment="1">
      <alignment horizontal="center" vertical="center" wrapText="1"/>
    </xf>
    <xf numFmtId="0" fontId="44" fillId="0" borderId="1" xfId="0" applyFont="1" applyBorder="1" applyAlignment="1">
      <alignment vertical="top" wrapText="1"/>
    </xf>
    <xf numFmtId="0" fontId="17" fillId="5" borderId="1" xfId="0" applyFont="1" applyFill="1" applyBorder="1" applyAlignment="1">
      <alignment horizontal="center" vertical="center" wrapText="1"/>
    </xf>
    <xf numFmtId="0" fontId="44" fillId="0" borderId="1" xfId="0" applyFont="1" applyBorder="1" applyAlignment="1">
      <alignment horizontal="left" vertical="top" wrapText="1"/>
    </xf>
    <xf numFmtId="4" fontId="58" fillId="2" borderId="1" xfId="0" applyNumberFormat="1" applyFont="1" applyFill="1" applyBorder="1" applyAlignment="1">
      <alignment horizontal="left" vertical="center" wrapText="1"/>
    </xf>
    <xf numFmtId="4" fontId="58" fillId="2" borderId="1" xfId="0" applyNumberFormat="1" applyFont="1" applyFill="1" applyBorder="1" applyAlignment="1">
      <alignment vertical="center" wrapText="1"/>
    </xf>
    <xf numFmtId="0" fontId="58" fillId="5" borderId="1" xfId="0" applyFont="1" applyFill="1" applyBorder="1" applyAlignment="1">
      <alignment horizontal="center" vertical="center" wrapText="1"/>
    </xf>
    <xf numFmtId="10" fontId="41" fillId="2" borderId="1" xfId="0" applyNumberFormat="1" applyFont="1" applyFill="1" applyBorder="1" applyAlignment="1">
      <alignment horizontal="center" vertical="center" wrapText="1"/>
    </xf>
    <xf numFmtId="0" fontId="11" fillId="0" borderId="17" xfId="1" applyBorder="1" applyAlignment="1" applyProtection="1">
      <alignment horizontal="center" vertical="center" wrapText="1"/>
    </xf>
    <xf numFmtId="3" fontId="62" fillId="2" borderId="1" xfId="0" applyNumberFormat="1" applyFont="1" applyFill="1" applyBorder="1" applyAlignment="1">
      <alignment horizontal="center" vertical="center" wrapText="1"/>
    </xf>
    <xf numFmtId="0" fontId="41" fillId="0" borderId="1" xfId="0" applyFont="1" applyBorder="1" applyAlignment="1">
      <alignment horizontal="center" vertical="center" wrapText="1"/>
    </xf>
    <xf numFmtId="0" fontId="45" fillId="0" borderId="1" xfId="1" applyFont="1" applyBorder="1" applyAlignment="1" applyProtection="1">
      <alignment horizontal="center" vertical="center" wrapText="1"/>
    </xf>
    <xf numFmtId="14" fontId="41" fillId="0" borderId="1" xfId="0" applyNumberFormat="1" applyFont="1" applyBorder="1" applyAlignment="1">
      <alignment horizontal="center" vertical="center" wrapText="1"/>
    </xf>
    <xf numFmtId="0" fontId="41" fillId="2" borderId="1" xfId="0" applyFont="1" applyFill="1" applyBorder="1" applyAlignment="1">
      <alignment horizontal="center" vertical="center"/>
    </xf>
    <xf numFmtId="0" fontId="17" fillId="5" borderId="1" xfId="0" applyFont="1" applyFill="1" applyBorder="1" applyAlignment="1">
      <alignment horizontal="center" vertical="center" wrapText="1"/>
    </xf>
    <xf numFmtId="0" fontId="44" fillId="0" borderId="1" xfId="0" applyFont="1" applyBorder="1" applyAlignment="1">
      <alignment horizontal="center" vertical="center" wrapText="1"/>
    </xf>
    <xf numFmtId="0" fontId="44" fillId="0" borderId="1" xfId="0" applyFont="1" applyBorder="1" applyAlignment="1">
      <alignment horizontal="left" vertical="top" wrapText="1"/>
    </xf>
    <xf numFmtId="0" fontId="44" fillId="0" borderId="1" xfId="0" applyFont="1" applyBorder="1" applyAlignment="1">
      <alignment vertical="top" wrapText="1"/>
    </xf>
    <xf numFmtId="0" fontId="17" fillId="7" borderId="1" xfId="0" applyFont="1" applyFill="1" applyBorder="1" applyAlignment="1">
      <alignment horizontal="center" vertical="center" wrapText="1"/>
    </xf>
    <xf numFmtId="0" fontId="17" fillId="8" borderId="1" xfId="0" applyFont="1" applyFill="1" applyBorder="1" applyAlignment="1">
      <alignment horizontal="center" vertical="center" wrapText="1"/>
    </xf>
    <xf numFmtId="0" fontId="45" fillId="0" borderId="1" xfId="1" applyFont="1" applyBorder="1" applyAlignment="1" applyProtection="1">
      <alignment vertical="center" wrapText="1"/>
    </xf>
    <xf numFmtId="0" fontId="42" fillId="0" borderId="1" xfId="2" applyFont="1" applyBorder="1" applyAlignment="1">
      <alignment vertical="center" wrapText="1"/>
    </xf>
    <xf numFmtId="3" fontId="44" fillId="0" borderId="1" xfId="0" applyNumberFormat="1" applyFont="1" applyFill="1" applyBorder="1" applyAlignment="1">
      <alignment horizontal="center" vertical="center" wrapText="1"/>
    </xf>
    <xf numFmtId="0" fontId="7" fillId="13" borderId="0" xfId="0" applyFont="1" applyFill="1" applyAlignment="1">
      <alignment vertical="center"/>
    </xf>
    <xf numFmtId="0" fontId="13" fillId="2" borderId="1" xfId="0" applyFont="1" applyFill="1" applyBorder="1" applyAlignment="1">
      <alignment horizontal="center" vertical="center" wrapText="1"/>
    </xf>
    <xf numFmtId="0" fontId="0" fillId="2" borderId="1" xfId="0" applyFill="1" applyBorder="1" applyAlignment="1">
      <alignment vertical="center" wrapText="1"/>
    </xf>
    <xf numFmtId="2" fontId="0" fillId="2" borderId="1" xfId="0" applyNumberFormat="1" applyFill="1" applyBorder="1" applyAlignment="1">
      <alignment horizontal="center" vertical="center" wrapText="1"/>
    </xf>
    <xf numFmtId="0" fontId="0" fillId="2" borderId="1" xfId="0" applyFill="1" applyBorder="1" applyAlignment="1">
      <alignment horizontal="center" vertical="center" wrapText="1"/>
    </xf>
    <xf numFmtId="0" fontId="0" fillId="2" borderId="1" xfId="0" applyFill="1" applyBorder="1" applyAlignment="1">
      <alignment horizontal="justify" vertical="center" wrapText="1"/>
    </xf>
    <xf numFmtId="2" fontId="0" fillId="2" borderId="1" xfId="0" applyNumberFormat="1" applyFill="1" applyBorder="1" applyAlignment="1">
      <alignment horizontal="justify" vertical="center" wrapText="1"/>
    </xf>
    <xf numFmtId="0" fontId="0" fillId="2" borderId="6" xfId="0" applyFont="1" applyFill="1" applyBorder="1" applyAlignment="1">
      <alignment horizontal="center" vertical="center" wrapText="1"/>
    </xf>
    <xf numFmtId="2" fontId="66" fillId="2" borderId="1" xfId="0" applyNumberFormat="1" applyFont="1" applyFill="1" applyBorder="1" applyAlignment="1">
      <alignment horizontal="center" vertical="center" wrapText="1"/>
    </xf>
    <xf numFmtId="2" fontId="67" fillId="2" borderId="1" xfId="0" applyNumberFormat="1" applyFont="1" applyFill="1" applyBorder="1" applyAlignment="1">
      <alignment horizontal="justify" vertical="center" wrapText="1"/>
    </xf>
    <xf numFmtId="0" fontId="0" fillId="16" borderId="1" xfId="0" applyFont="1" applyFill="1" applyBorder="1" applyAlignment="1">
      <alignment horizontal="center" vertical="center" wrapText="1"/>
    </xf>
    <xf numFmtId="0" fontId="0" fillId="16" borderId="1" xfId="0" applyFill="1" applyBorder="1" applyAlignment="1">
      <alignment horizontal="justify" vertical="center" wrapText="1"/>
    </xf>
    <xf numFmtId="2" fontId="0" fillId="16" borderId="1" xfId="0" applyNumberFormat="1" applyFill="1" applyBorder="1" applyAlignment="1">
      <alignment horizontal="center" vertical="center" wrapText="1"/>
    </xf>
    <xf numFmtId="0" fontId="0" fillId="16" borderId="1" xfId="0" applyFill="1" applyBorder="1" applyAlignment="1">
      <alignment horizontal="center" vertical="center" wrapText="1"/>
    </xf>
    <xf numFmtId="2" fontId="0" fillId="16" borderId="1" xfId="0" applyNumberFormat="1" applyFill="1" applyBorder="1" applyAlignment="1">
      <alignment horizontal="justify" vertical="center" wrapText="1"/>
    </xf>
    <xf numFmtId="2" fontId="0" fillId="2" borderId="1" xfId="0" applyNumberFormat="1" applyFill="1" applyBorder="1" applyAlignment="1">
      <alignment horizontal="left" vertical="center" wrapText="1"/>
    </xf>
    <xf numFmtId="2" fontId="67" fillId="2" borderId="1" xfId="0" applyNumberFormat="1" applyFont="1" applyFill="1" applyBorder="1" applyAlignment="1">
      <alignment horizontal="center" vertical="center" wrapText="1"/>
    </xf>
    <xf numFmtId="0" fontId="13" fillId="2" borderId="0" xfId="0" applyFont="1" applyFill="1" applyBorder="1" applyAlignment="1">
      <alignment horizontal="center" vertical="center" wrapText="1"/>
    </xf>
    <xf numFmtId="0" fontId="0" fillId="2" borderId="0" xfId="0" applyFill="1" applyBorder="1" applyAlignment="1">
      <alignment horizontal="center"/>
    </xf>
    <xf numFmtId="0" fontId="0" fillId="2" borderId="0" xfId="0" applyFont="1" applyFill="1" applyBorder="1" applyAlignment="1">
      <alignment horizontal="center" vertical="center" wrapText="1"/>
    </xf>
    <xf numFmtId="2" fontId="0" fillId="2" borderId="1" xfId="0" applyNumberFormat="1" applyFont="1" applyFill="1" applyBorder="1" applyAlignment="1">
      <alignment horizontal="center" vertical="center"/>
    </xf>
    <xf numFmtId="0" fontId="0" fillId="2" borderId="1" xfId="0" applyFill="1" applyBorder="1" applyAlignment="1">
      <alignment horizontal="center" vertical="center"/>
    </xf>
    <xf numFmtId="2" fontId="0" fillId="2" borderId="0" xfId="0" applyNumberFormat="1" applyFont="1" applyFill="1" applyBorder="1" applyAlignment="1">
      <alignment horizontal="center" vertical="center"/>
    </xf>
    <xf numFmtId="2" fontId="0" fillId="2" borderId="1" xfId="0" applyNumberFormat="1" applyFill="1" applyBorder="1" applyAlignment="1">
      <alignment horizontal="center" vertical="center"/>
    </xf>
    <xf numFmtId="0" fontId="0" fillId="2" borderId="0" xfId="0" applyFill="1" applyAlignment="1">
      <alignment horizontal="center"/>
    </xf>
    <xf numFmtId="2" fontId="69" fillId="2" borderId="0" xfId="0" applyNumberFormat="1" applyFont="1" applyFill="1" applyBorder="1" applyAlignment="1">
      <alignment horizontal="left" vertical="center"/>
    </xf>
    <xf numFmtId="0" fontId="69" fillId="2" borderId="0" xfId="0" applyFont="1" applyFill="1" applyBorder="1" applyAlignment="1">
      <alignment horizontal="center" vertical="center" wrapText="1"/>
    </xf>
    <xf numFmtId="0" fontId="69" fillId="2" borderId="0" xfId="0" applyFont="1" applyFill="1"/>
    <xf numFmtId="2" fontId="0" fillId="2" borderId="1" xfId="0" applyNumberFormat="1" applyFont="1" applyFill="1" applyBorder="1" applyAlignment="1">
      <alignment horizontal="center" vertical="center" wrapText="1"/>
    </xf>
    <xf numFmtId="2" fontId="0" fillId="2" borderId="0" xfId="0" applyNumberFormat="1" applyFill="1"/>
    <xf numFmtId="0" fontId="0" fillId="2" borderId="0" xfId="0" applyFill="1" applyAlignment="1">
      <alignment horizontal="center" vertical="center"/>
    </xf>
    <xf numFmtId="2" fontId="7" fillId="2" borderId="1" xfId="0" applyNumberFormat="1" applyFont="1" applyFill="1" applyBorder="1" applyAlignment="1">
      <alignment horizontal="justify" vertical="center" wrapText="1"/>
    </xf>
    <xf numFmtId="0" fontId="11" fillId="0" borderId="1" xfId="1" applyBorder="1" applyAlignment="1" applyProtection="1">
      <alignment vertical="center" wrapText="1"/>
    </xf>
    <xf numFmtId="0" fontId="17" fillId="5" borderId="1" xfId="0" applyFont="1" applyFill="1" applyBorder="1" applyAlignment="1">
      <alignment horizontal="center" vertical="center" wrapText="1"/>
    </xf>
    <xf numFmtId="14" fontId="44" fillId="2" borderId="1" xfId="0" applyNumberFormat="1" applyFont="1" applyFill="1" applyBorder="1" applyAlignment="1">
      <alignment horizontal="center" vertical="center" wrapText="1"/>
    </xf>
    <xf numFmtId="0" fontId="44" fillId="2" borderId="1" xfId="0" applyFont="1" applyFill="1" applyBorder="1" applyAlignment="1">
      <alignment horizontal="center" vertical="center" wrapText="1"/>
    </xf>
    <xf numFmtId="0" fontId="17" fillId="8" borderId="1" xfId="0" applyFont="1" applyFill="1" applyBorder="1" applyAlignment="1">
      <alignment horizontal="center" vertical="center" wrapText="1"/>
    </xf>
    <xf numFmtId="0" fontId="23" fillId="13" borderId="0" xfId="0" applyFont="1" applyFill="1" applyAlignment="1">
      <alignment vertical="center"/>
    </xf>
    <xf numFmtId="10" fontId="17" fillId="5" borderId="1" xfId="3" applyNumberFormat="1" applyFont="1" applyFill="1" applyBorder="1" applyAlignment="1">
      <alignment horizontal="center" vertical="center" wrapText="1"/>
    </xf>
    <xf numFmtId="14" fontId="71" fillId="2" borderId="1" xfId="0" applyNumberFormat="1" applyFont="1" applyFill="1" applyBorder="1" applyAlignment="1">
      <alignment horizontal="center" vertical="center" wrapText="1"/>
    </xf>
    <xf numFmtId="0" fontId="0" fillId="13" borderId="0" xfId="0" applyFill="1" applyAlignment="1">
      <alignment vertical="center"/>
    </xf>
    <xf numFmtId="0" fontId="11" fillId="2" borderId="0" xfId="1" applyFill="1" applyAlignment="1" applyProtection="1">
      <alignment horizontal="left" vertical="top" wrapText="1"/>
    </xf>
    <xf numFmtId="0" fontId="11" fillId="2" borderId="0" xfId="1" applyFill="1" applyAlignment="1" applyProtection="1">
      <alignment horizontal="center" vertical="center" wrapText="1"/>
    </xf>
    <xf numFmtId="0" fontId="0" fillId="2" borderId="0" xfId="0" applyFill="1" applyAlignment="1">
      <alignment horizontal="left" vertical="center" wrapText="1"/>
    </xf>
    <xf numFmtId="0" fontId="70" fillId="0" borderId="3" xfId="1" applyFont="1" applyBorder="1" applyAlignment="1" applyProtection="1">
      <alignment horizontal="center" vertical="center" wrapText="1"/>
    </xf>
    <xf numFmtId="0" fontId="11" fillId="0" borderId="0" xfId="1" applyAlignment="1" applyProtection="1">
      <alignment vertical="center"/>
    </xf>
    <xf numFmtId="4" fontId="17" fillId="2" borderId="1" xfId="0" applyNumberFormat="1" applyFont="1" applyFill="1" applyBorder="1" applyAlignment="1">
      <alignment horizontal="right" vertical="center" wrapText="1"/>
    </xf>
    <xf numFmtId="10" fontId="0" fillId="2" borderId="0" xfId="3" applyNumberFormat="1" applyFont="1" applyFill="1"/>
    <xf numFmtId="10" fontId="0" fillId="0" borderId="0" xfId="3" applyNumberFormat="1" applyFont="1"/>
    <xf numFmtId="0" fontId="41" fillId="4" borderId="1" xfId="0" applyFont="1" applyFill="1" applyBorder="1" applyAlignment="1">
      <alignment horizontal="center" vertical="center" wrapText="1"/>
    </xf>
    <xf numFmtId="0" fontId="45" fillId="4" borderId="1" xfId="1" applyFont="1" applyFill="1" applyBorder="1" applyAlignment="1" applyProtection="1">
      <alignment horizontal="center" vertical="center" wrapText="1"/>
    </xf>
    <xf numFmtId="0" fontId="45" fillId="0" borderId="1" xfId="1" applyFont="1" applyBorder="1" applyAlignment="1" applyProtection="1">
      <alignment horizontal="center" vertical="center"/>
    </xf>
    <xf numFmtId="0" fontId="41" fillId="4" borderId="1" xfId="0" applyFont="1" applyFill="1" applyBorder="1" applyAlignment="1">
      <alignment horizontal="left" vertical="top" wrapText="1"/>
    </xf>
    <xf numFmtId="0" fontId="7" fillId="2" borderId="0" xfId="0" applyFont="1" applyFill="1" applyBorder="1"/>
    <xf numFmtId="0" fontId="45" fillId="0" borderId="46" xfId="1" applyFont="1" applyBorder="1" applyAlignment="1" applyProtection="1">
      <alignment horizontal="center" vertical="center" wrapText="1"/>
    </xf>
    <xf numFmtId="0" fontId="7" fillId="13" borderId="0" xfId="0" applyFont="1" applyFill="1" applyAlignment="1">
      <alignment horizontal="left" vertical="center" wrapText="1"/>
    </xf>
    <xf numFmtId="0" fontId="73" fillId="0" borderId="1" xfId="0" applyFont="1" applyBorder="1" applyAlignment="1" applyProtection="1">
      <alignment vertical="top" wrapText="1"/>
      <protection locked="0"/>
    </xf>
    <xf numFmtId="0" fontId="73" fillId="0" borderId="1" xfId="0" applyFont="1" applyBorder="1" applyAlignment="1" applyProtection="1">
      <alignment vertical="center" wrapText="1"/>
      <protection locked="0"/>
    </xf>
    <xf numFmtId="0" fontId="0" fillId="13" borderId="0" xfId="0" applyFill="1" applyAlignment="1">
      <alignment horizontal="left" vertical="center"/>
    </xf>
    <xf numFmtId="3" fontId="41" fillId="2" borderId="1" xfId="1" applyNumberFormat="1" applyFont="1" applyFill="1" applyBorder="1" applyAlignment="1" applyProtection="1">
      <alignment horizontal="center" vertical="center" wrapText="1"/>
    </xf>
    <xf numFmtId="0" fontId="14" fillId="2" borderId="0" xfId="6" applyFont="1" applyFill="1" applyBorder="1"/>
    <xf numFmtId="0" fontId="14" fillId="0" borderId="0" xfId="6" applyFont="1"/>
    <xf numFmtId="0" fontId="17" fillId="5" borderId="1" xfId="6" applyFont="1" applyFill="1" applyBorder="1" applyAlignment="1">
      <alignment horizontal="center" vertical="center" wrapText="1"/>
    </xf>
    <xf numFmtId="0" fontId="14" fillId="2" borderId="0" xfId="6" applyFont="1" applyFill="1" applyBorder="1" applyAlignment="1">
      <alignment vertical="center" wrapText="1"/>
    </xf>
    <xf numFmtId="0" fontId="14" fillId="0" borderId="0" xfId="6" applyFont="1" applyAlignment="1">
      <alignment vertical="center" wrapText="1"/>
    </xf>
    <xf numFmtId="0" fontId="44" fillId="2" borderId="1" xfId="6" applyFont="1" applyFill="1" applyBorder="1" applyAlignment="1">
      <alignment horizontal="center" vertical="center"/>
    </xf>
    <xf numFmtId="0" fontId="41" fillId="0" borderId="1" xfId="6" applyFont="1" applyFill="1" applyBorder="1" applyAlignment="1">
      <alignment horizontal="left" vertical="center" wrapText="1"/>
    </xf>
    <xf numFmtId="0" fontId="44" fillId="2" borderId="1" xfId="6" applyFont="1" applyFill="1" applyBorder="1" applyAlignment="1">
      <alignment horizontal="left" vertical="center"/>
    </xf>
    <xf numFmtId="0" fontId="56" fillId="2" borderId="1" xfId="6" applyFont="1" applyFill="1" applyBorder="1" applyAlignment="1">
      <alignment horizontal="left" vertical="center"/>
    </xf>
    <xf numFmtId="0" fontId="43" fillId="2" borderId="0" xfId="6" applyFont="1" applyFill="1"/>
    <xf numFmtId="0" fontId="41" fillId="0" borderId="1" xfId="6" applyFont="1" applyBorder="1" applyAlignment="1">
      <alignment vertical="center"/>
    </xf>
    <xf numFmtId="0" fontId="41" fillId="0" borderId="1" xfId="6" applyFont="1" applyFill="1" applyBorder="1" applyAlignment="1">
      <alignment vertical="center" wrapText="1"/>
    </xf>
    <xf numFmtId="0" fontId="14" fillId="0" borderId="0" xfId="6" applyFont="1" applyBorder="1"/>
    <xf numFmtId="0" fontId="15" fillId="2" borderId="0" xfId="6" applyFont="1" applyFill="1" applyBorder="1" applyAlignment="1">
      <alignment horizontal="left" vertical="center" wrapText="1"/>
    </xf>
    <xf numFmtId="0" fontId="14" fillId="2" borderId="0" xfId="6" applyFont="1" applyFill="1" applyBorder="1" applyAlignment="1">
      <alignment horizontal="center" vertical="center" wrapText="1"/>
    </xf>
    <xf numFmtId="0" fontId="15" fillId="2" borderId="0" xfId="6" applyFont="1" applyFill="1"/>
    <xf numFmtId="0" fontId="14" fillId="2" borderId="0" xfId="6" applyFont="1" applyFill="1"/>
    <xf numFmtId="0" fontId="14" fillId="2" borderId="0" xfId="6" applyFont="1" applyFill="1" applyAlignment="1">
      <alignment wrapText="1"/>
    </xf>
    <xf numFmtId="0" fontId="14" fillId="0" borderId="0" xfId="6" applyFont="1" applyAlignment="1">
      <alignment wrapText="1"/>
    </xf>
    <xf numFmtId="0" fontId="7" fillId="2" borderId="0" xfId="6" applyFill="1"/>
    <xf numFmtId="14" fontId="41" fillId="0" borderId="3" xfId="6" applyNumberFormat="1" applyFont="1" applyBorder="1" applyAlignment="1">
      <alignment horizontal="center" vertical="center" wrapText="1"/>
    </xf>
    <xf numFmtId="0" fontId="14" fillId="2" borderId="0" xfId="6" applyFont="1" applyFill="1" applyAlignment="1">
      <alignment vertical="center"/>
    </xf>
    <xf numFmtId="0" fontId="14" fillId="0" borderId="0" xfId="6" applyFont="1" applyAlignment="1">
      <alignment vertical="center"/>
    </xf>
    <xf numFmtId="0" fontId="7" fillId="0" borderId="0" xfId="6"/>
    <xf numFmtId="0" fontId="17" fillId="8" borderId="1" xfId="6" applyFont="1" applyFill="1" applyBorder="1" applyAlignment="1">
      <alignment horizontal="center" vertical="center" wrapText="1"/>
    </xf>
    <xf numFmtId="0" fontId="20" fillId="2" borderId="0" xfId="6" applyFont="1" applyFill="1"/>
    <xf numFmtId="0" fontId="41" fillId="2" borderId="1" xfId="6" applyFont="1" applyFill="1" applyBorder="1" applyAlignment="1">
      <alignment horizontal="center" vertical="center" wrapText="1"/>
    </xf>
    <xf numFmtId="39" fontId="41" fillId="0" borderId="1" xfId="7" applyNumberFormat="1" applyFont="1" applyBorder="1" applyAlignment="1">
      <alignment vertical="center"/>
    </xf>
    <xf numFmtId="0" fontId="41" fillId="9" borderId="1" xfId="6" applyFont="1" applyFill="1" applyBorder="1" applyAlignment="1">
      <alignment horizontal="center" vertical="center" wrapText="1"/>
    </xf>
    <xf numFmtId="0" fontId="7" fillId="2" borderId="0" xfId="6" applyFill="1" applyBorder="1"/>
    <xf numFmtId="4" fontId="28" fillId="2" borderId="1" xfId="6" applyNumberFormat="1" applyFont="1" applyFill="1" applyBorder="1" applyAlignment="1">
      <alignment horizontal="right" vertical="center" wrapText="1"/>
    </xf>
    <xf numFmtId="0" fontId="7" fillId="0" borderId="0" xfId="6" applyBorder="1"/>
    <xf numFmtId="0" fontId="15" fillId="4" borderId="0" xfId="6" applyFont="1" applyFill="1" applyBorder="1" applyAlignment="1">
      <alignment horizontal="left" vertical="center" wrapText="1"/>
    </xf>
    <xf numFmtId="0" fontId="20" fillId="4" borderId="0" xfId="6" applyFont="1" applyFill="1" applyBorder="1" applyAlignment="1">
      <alignment horizontal="center" vertical="center" wrapText="1"/>
    </xf>
    <xf numFmtId="0" fontId="13" fillId="2" borderId="0" xfId="6" applyFont="1" applyFill="1"/>
    <xf numFmtId="0" fontId="17" fillId="5" borderId="13" xfId="6" applyFont="1" applyFill="1" applyBorder="1" applyAlignment="1">
      <alignment horizontal="center" vertical="center" wrapText="1"/>
    </xf>
    <xf numFmtId="0" fontId="17" fillId="5" borderId="2" xfId="6" applyFont="1" applyFill="1" applyBorder="1" applyAlignment="1">
      <alignment horizontal="center" vertical="center" wrapText="1"/>
    </xf>
    <xf numFmtId="0" fontId="17" fillId="5" borderId="14" xfId="6" applyFont="1" applyFill="1" applyBorder="1" applyAlignment="1">
      <alignment horizontal="center" vertical="center" wrapText="1"/>
    </xf>
    <xf numFmtId="0" fontId="23" fillId="2" borderId="0" xfId="6" applyFont="1" applyFill="1"/>
    <xf numFmtId="0" fontId="23" fillId="0" borderId="0" xfId="6" applyFont="1"/>
    <xf numFmtId="0" fontId="41" fillId="2" borderId="45" xfId="6" applyFont="1" applyFill="1" applyBorder="1" applyAlignment="1">
      <alignment vertical="center" wrapText="1"/>
    </xf>
    <xf numFmtId="0" fontId="41" fillId="2" borderId="4" xfId="6" applyFont="1" applyFill="1" applyBorder="1" applyAlignment="1">
      <alignment vertical="center" wrapText="1"/>
    </xf>
    <xf numFmtId="0" fontId="56" fillId="2" borderId="4" xfId="6" applyFont="1" applyFill="1" applyBorder="1" applyAlignment="1">
      <alignment vertical="center" wrapText="1"/>
    </xf>
    <xf numFmtId="0" fontId="7" fillId="2" borderId="0" xfId="6" applyFill="1" applyAlignment="1">
      <alignment vertical="center" wrapText="1"/>
    </xf>
    <xf numFmtId="0" fontId="7" fillId="0" borderId="0" xfId="6" applyAlignment="1">
      <alignment vertical="center" wrapText="1"/>
    </xf>
    <xf numFmtId="0" fontId="7" fillId="2" borderId="0" xfId="6" applyFont="1" applyFill="1" applyAlignment="1">
      <alignment vertical="center" wrapText="1"/>
    </xf>
    <xf numFmtId="0" fontId="7" fillId="0" borderId="0" xfId="6" applyFont="1" applyAlignment="1">
      <alignment vertical="center" wrapText="1"/>
    </xf>
    <xf numFmtId="0" fontId="37" fillId="2" borderId="0" xfId="6" applyFont="1" applyFill="1"/>
    <xf numFmtId="0" fontId="37" fillId="2" borderId="0" xfId="6" applyFont="1" applyFill="1" applyAlignment="1">
      <alignment wrapText="1"/>
    </xf>
    <xf numFmtId="0" fontId="38" fillId="2" borderId="0" xfId="6" applyFont="1" applyFill="1"/>
    <xf numFmtId="0" fontId="38" fillId="2" borderId="0" xfId="6" applyFont="1" applyFill="1" applyAlignment="1">
      <alignment wrapText="1"/>
    </xf>
    <xf numFmtId="0" fontId="31" fillId="2" borderId="0" xfId="6" applyFont="1" applyFill="1"/>
    <xf numFmtId="0" fontId="31" fillId="2" borderId="0" xfId="6" applyFont="1" applyFill="1" applyAlignment="1">
      <alignment wrapText="1"/>
    </xf>
    <xf numFmtId="0" fontId="37" fillId="0" borderId="0" xfId="6" applyFont="1"/>
    <xf numFmtId="0" fontId="37" fillId="0" borderId="0" xfId="6" applyFont="1" applyAlignment="1">
      <alignment wrapText="1"/>
    </xf>
    <xf numFmtId="0" fontId="7" fillId="2" borderId="0" xfId="6" applyFill="1" applyAlignment="1">
      <alignment wrapText="1"/>
    </xf>
    <xf numFmtId="0" fontId="7" fillId="0" borderId="0" xfId="6" applyAlignment="1">
      <alignment wrapText="1"/>
    </xf>
    <xf numFmtId="0" fontId="35" fillId="2" borderId="0" xfId="6" applyFont="1" applyFill="1"/>
    <xf numFmtId="0" fontId="17" fillId="2" borderId="1" xfId="6" applyFont="1" applyFill="1" applyBorder="1" applyAlignment="1">
      <alignment horizontal="center" vertical="center" wrapText="1"/>
    </xf>
    <xf numFmtId="49" fontId="14" fillId="4" borderId="1" xfId="0" applyNumberFormat="1" applyFont="1" applyFill="1" applyBorder="1" applyAlignment="1">
      <alignment horizontal="left" vertical="center" wrapText="1"/>
    </xf>
    <xf numFmtId="0" fontId="14" fillId="4" borderId="1" xfId="0" applyFont="1" applyFill="1" applyBorder="1" applyAlignment="1">
      <alignment horizontal="center" vertical="center" wrapText="1"/>
    </xf>
    <xf numFmtId="49" fontId="14" fillId="4" borderId="1" xfId="0" applyNumberFormat="1" applyFont="1" applyFill="1" applyBorder="1" applyAlignment="1">
      <alignment horizontal="center" vertical="center" wrapText="1"/>
    </xf>
    <xf numFmtId="0" fontId="11" fillId="4" borderId="1" xfId="1" applyFill="1" applyBorder="1" applyAlignment="1" applyProtection="1">
      <alignment horizontal="center" vertical="center" wrapText="1"/>
    </xf>
    <xf numFmtId="10" fontId="11" fillId="2" borderId="1" xfId="1" applyNumberFormat="1" applyFill="1" applyBorder="1" applyAlignment="1" applyProtection="1">
      <alignment horizontal="center" vertical="center" wrapText="1"/>
    </xf>
    <xf numFmtId="10" fontId="11" fillId="0" borderId="1" xfId="1" applyNumberFormat="1" applyBorder="1" applyAlignment="1" applyProtection="1">
      <alignment horizontal="center" vertical="center" wrapText="1"/>
    </xf>
    <xf numFmtId="0" fontId="11" fillId="2" borderId="0" xfId="1" applyFill="1" applyAlignment="1" applyProtection="1"/>
    <xf numFmtId="2" fontId="7" fillId="2" borderId="1" xfId="0" applyNumberFormat="1" applyFont="1" applyFill="1" applyBorder="1" applyAlignment="1">
      <alignment horizontal="left" vertical="center" wrapText="1"/>
    </xf>
    <xf numFmtId="0" fontId="45" fillId="0" borderId="3" xfId="1" applyFont="1" applyBorder="1" applyAlignment="1" applyProtection="1">
      <alignment horizontal="center" vertical="center" wrapText="1"/>
    </xf>
    <xf numFmtId="0" fontId="17" fillId="5" borderId="1" xfId="6" applyFont="1" applyFill="1" applyBorder="1" applyAlignment="1">
      <alignment horizontal="center" vertical="center" wrapText="1"/>
    </xf>
    <xf numFmtId="0" fontId="41" fillId="0" borderId="3" xfId="6" applyFont="1" applyBorder="1" applyAlignment="1">
      <alignment horizontal="center" vertical="center" wrapText="1"/>
    </xf>
    <xf numFmtId="0" fontId="0" fillId="2" borderId="0" xfId="0" applyFill="1" applyAlignment="1">
      <alignment horizontal="left"/>
    </xf>
    <xf numFmtId="0" fontId="0" fillId="2" borderId="0" xfId="0" applyFill="1" applyAlignment="1">
      <alignment horizontal="left" vertical="center"/>
    </xf>
    <xf numFmtId="0" fontId="23" fillId="2" borderId="0" xfId="0" applyFont="1" applyFill="1" applyAlignment="1">
      <alignment horizontal="left"/>
    </xf>
    <xf numFmtId="0" fontId="7" fillId="2" borderId="0" xfId="0" applyFont="1" applyFill="1" applyAlignment="1">
      <alignment horizontal="left" vertical="center"/>
    </xf>
    <xf numFmtId="0" fontId="0" fillId="0" borderId="0" xfId="0" applyAlignment="1">
      <alignment horizontal="left"/>
    </xf>
    <xf numFmtId="4" fontId="11" fillId="2" borderId="1" xfId="1" applyNumberFormat="1" applyFill="1" applyBorder="1" applyAlignment="1" applyProtection="1">
      <alignment horizontal="center" vertical="center" wrapText="1"/>
    </xf>
    <xf numFmtId="2" fontId="7" fillId="16" borderId="1" xfId="0" applyNumberFormat="1" applyFont="1" applyFill="1" applyBorder="1" applyAlignment="1">
      <alignment horizontal="justify" vertical="center" wrapText="1"/>
    </xf>
    <xf numFmtId="2" fontId="7" fillId="2" borderId="4" xfId="0" applyNumberFormat="1" applyFont="1" applyFill="1" applyBorder="1" applyAlignment="1">
      <alignment vertical="center" wrapText="1"/>
    </xf>
    <xf numFmtId="0" fontId="11" fillId="2" borderId="0" xfId="1" applyFill="1" applyBorder="1" applyAlignment="1" applyProtection="1">
      <alignment vertical="center"/>
    </xf>
    <xf numFmtId="0" fontId="23" fillId="2" borderId="0" xfId="0" applyFont="1" applyFill="1" applyBorder="1"/>
    <xf numFmtId="0" fontId="41" fillId="0" borderId="1" xfId="0" applyFont="1" applyBorder="1" applyAlignment="1">
      <alignment horizontal="center" vertical="center" wrapText="1"/>
    </xf>
    <xf numFmtId="0" fontId="45" fillId="0" borderId="1" xfId="1" applyFont="1" applyBorder="1" applyAlignment="1" applyProtection="1">
      <alignment horizontal="center" vertical="center" wrapText="1"/>
    </xf>
    <xf numFmtId="0" fontId="44" fillId="0" borderId="1" xfId="0" applyFont="1" applyBorder="1" applyAlignment="1">
      <alignment horizontal="center" vertical="center" wrapText="1"/>
    </xf>
    <xf numFmtId="0" fontId="41" fillId="0" borderId="1" xfId="6" applyFont="1" applyBorder="1" applyAlignment="1">
      <alignment horizontal="center" vertical="center" wrapText="1"/>
    </xf>
    <xf numFmtId="14" fontId="41" fillId="0" borderId="1" xfId="6" applyNumberFormat="1" applyFont="1" applyBorder="1" applyAlignment="1">
      <alignment horizontal="center" vertical="center" wrapText="1"/>
    </xf>
    <xf numFmtId="0" fontId="44" fillId="2" borderId="1" xfId="0" applyFont="1" applyFill="1" applyBorder="1" applyAlignment="1">
      <alignment horizontal="center" vertical="center" wrapText="1"/>
    </xf>
    <xf numFmtId="0" fontId="17" fillId="5" borderId="1" xfId="6" applyFont="1" applyFill="1" applyBorder="1" applyAlignment="1">
      <alignment horizontal="center" vertical="center" wrapText="1"/>
    </xf>
    <xf numFmtId="0" fontId="41" fillId="2" borderId="1" xfId="0" applyFont="1" applyFill="1" applyBorder="1" applyAlignment="1">
      <alignment horizontal="center" vertical="center" wrapText="1"/>
    </xf>
    <xf numFmtId="0" fontId="25" fillId="9" borderId="2" xfId="0" applyFont="1" applyFill="1" applyBorder="1" applyAlignment="1">
      <alignment horizontal="left" vertical="center" wrapText="1"/>
    </xf>
    <xf numFmtId="0" fontId="25" fillId="9" borderId="7" xfId="0" applyFont="1" applyFill="1" applyBorder="1" applyAlignment="1">
      <alignment horizontal="left" vertical="center" wrapText="1"/>
    </xf>
    <xf numFmtId="0" fontId="25" fillId="9" borderId="1" xfId="0" applyFont="1" applyFill="1" applyBorder="1" applyAlignment="1">
      <alignment horizontal="center" vertical="center" wrapText="1"/>
    </xf>
    <xf numFmtId="0" fontId="44" fillId="0" borderId="1" xfId="0" applyFont="1" applyBorder="1" applyAlignment="1">
      <alignment horizontal="left" vertical="top" wrapText="1"/>
    </xf>
    <xf numFmtId="0" fontId="17" fillId="5" borderId="1" xfId="6" applyFont="1" applyFill="1" applyBorder="1" applyAlignment="1">
      <alignment horizontal="center" vertical="center" wrapText="1"/>
    </xf>
    <xf numFmtId="43" fontId="41" fillId="0" borderId="1" xfId="14" applyFont="1" applyBorder="1" applyAlignment="1">
      <alignment vertical="center"/>
    </xf>
    <xf numFmtId="0" fontId="77" fillId="0" borderId="0" xfId="0" applyFont="1"/>
    <xf numFmtId="0" fontId="11" fillId="2" borderId="0" xfId="1" applyFill="1" applyAlignment="1" applyProtection="1">
      <alignment vertical="center" wrapText="1"/>
    </xf>
    <xf numFmtId="0" fontId="11" fillId="2" borderId="0" xfId="1" applyFill="1" applyAlignment="1" applyProtection="1">
      <alignment vertical="center"/>
    </xf>
    <xf numFmtId="0" fontId="7" fillId="2" borderId="0" xfId="0" applyFont="1" applyFill="1"/>
    <xf numFmtId="0" fontId="38" fillId="5" borderId="1" xfId="0" applyFont="1" applyFill="1" applyBorder="1" applyAlignment="1">
      <alignment horizontal="center" vertical="center" wrapText="1"/>
    </xf>
    <xf numFmtId="0" fontId="7" fillId="0" borderId="1" xfId="0" applyFont="1" applyBorder="1" applyAlignment="1">
      <alignment vertical="center" wrapText="1"/>
    </xf>
    <xf numFmtId="0" fontId="7" fillId="2" borderId="0" xfId="0" applyFont="1" applyFill="1" applyAlignment="1">
      <alignment horizontal="center" vertical="center" wrapText="1"/>
    </xf>
    <xf numFmtId="0" fontId="7" fillId="0" borderId="0" xfId="0" applyFont="1" applyAlignment="1">
      <alignment vertical="center" wrapText="1"/>
    </xf>
    <xf numFmtId="0" fontId="7" fillId="0" borderId="0" xfId="0" applyFont="1" applyAlignment="1">
      <alignment horizontal="center" vertical="center" wrapText="1"/>
    </xf>
    <xf numFmtId="0" fontId="7" fillId="0" borderId="1" xfId="0" applyFont="1" applyBorder="1" applyAlignment="1">
      <alignment horizontal="center" vertical="center" wrapText="1"/>
    </xf>
    <xf numFmtId="14" fontId="83" fillId="2" borderId="1" xfId="0" applyNumberFormat="1" applyFont="1" applyFill="1" applyBorder="1" applyAlignment="1">
      <alignment horizontal="center" vertical="center" wrapText="1"/>
    </xf>
    <xf numFmtId="0" fontId="83" fillId="2" borderId="1" xfId="0" applyFont="1" applyFill="1" applyBorder="1" applyAlignment="1">
      <alignment horizontal="center" vertical="center" wrapText="1"/>
    </xf>
    <xf numFmtId="0" fontId="29" fillId="0" borderId="1" xfId="1" applyFont="1" applyFill="1" applyBorder="1" applyAlignment="1" applyProtection="1">
      <alignment horizontal="center" vertical="center" wrapText="1"/>
    </xf>
    <xf numFmtId="0" fontId="84" fillId="2" borderId="0" xfId="0" applyFont="1" applyFill="1"/>
    <xf numFmtId="165" fontId="19" fillId="9" borderId="1" xfId="0" applyNumberFormat="1" applyFont="1" applyFill="1" applyBorder="1" applyAlignment="1">
      <alignment horizontal="right" vertical="center" wrapText="1"/>
    </xf>
    <xf numFmtId="165" fontId="66" fillId="9" borderId="1" xfId="0" applyNumberFormat="1" applyFont="1" applyFill="1" applyBorder="1" applyAlignment="1">
      <alignment horizontal="right" vertical="center" wrapText="1"/>
    </xf>
    <xf numFmtId="0" fontId="11" fillId="2" borderId="0" xfId="1" applyFill="1" applyBorder="1" applyAlignment="1" applyProtection="1"/>
    <xf numFmtId="0" fontId="44" fillId="0" borderId="1" xfId="6" applyFont="1" applyBorder="1" applyAlignment="1">
      <alignment horizontal="left" vertical="center" wrapText="1"/>
    </xf>
    <xf numFmtId="0" fontId="41" fillId="0" borderId="1" xfId="6" applyFont="1" applyBorder="1" applyAlignment="1">
      <alignment vertical="center" wrapText="1"/>
    </xf>
    <xf numFmtId="166" fontId="41" fillId="0" borderId="1" xfId="6" applyNumberFormat="1" applyFont="1" applyBorder="1" applyAlignment="1">
      <alignment horizontal="right" vertical="center" wrapText="1"/>
    </xf>
    <xf numFmtId="165" fontId="41" fillId="0" borderId="1" xfId="6" applyNumberFormat="1" applyFont="1" applyBorder="1" applyAlignment="1">
      <alignment horizontal="center" vertical="center" wrapText="1"/>
    </xf>
    <xf numFmtId="165" fontId="41" fillId="0" borderId="1" xfId="6" applyNumberFormat="1" applyFont="1" applyBorder="1" applyAlignment="1">
      <alignment vertical="center" wrapText="1"/>
    </xf>
    <xf numFmtId="166" fontId="41" fillId="0" borderId="1" xfId="6" applyNumberFormat="1" applyFont="1" applyBorder="1" applyAlignment="1">
      <alignment vertical="center" wrapText="1"/>
    </xf>
    <xf numFmtId="0" fontId="41" fillId="0" borderId="1" xfId="6" applyFont="1" applyBorder="1" applyAlignment="1">
      <alignment horizontal="right" vertical="center" wrapText="1"/>
    </xf>
    <xf numFmtId="4" fontId="47" fillId="2" borderId="1" xfId="6" applyNumberFormat="1" applyFont="1" applyFill="1" applyBorder="1" applyAlignment="1">
      <alignment horizontal="right" vertical="center" wrapText="1"/>
    </xf>
    <xf numFmtId="4" fontId="47" fillId="2" borderId="1" xfId="6" applyNumberFormat="1" applyFont="1" applyFill="1" applyBorder="1" applyAlignment="1">
      <alignment horizontal="center" vertical="center" wrapText="1"/>
    </xf>
    <xf numFmtId="0" fontId="50" fillId="0" borderId="1" xfId="6" applyFont="1" applyBorder="1" applyAlignment="1">
      <alignment horizontal="center" vertical="center" wrapText="1"/>
    </xf>
    <xf numFmtId="0" fontId="7" fillId="2" borderId="1" xfId="0" applyFont="1" applyFill="1" applyBorder="1" applyAlignment="1">
      <alignment horizontal="center" vertical="center" wrapText="1"/>
    </xf>
    <xf numFmtId="0" fontId="27" fillId="2" borderId="0" xfId="6" applyFont="1" applyFill="1"/>
    <xf numFmtId="0" fontId="31" fillId="0" borderId="0" xfId="6" applyFont="1"/>
    <xf numFmtId="0" fontId="41" fillId="0" borderId="0" xfId="6" applyFont="1" applyAlignment="1">
      <alignment vertical="center" wrapText="1"/>
    </xf>
    <xf numFmtId="0" fontId="41" fillId="0" borderId="0" xfId="6" applyFont="1" applyBorder="1" applyAlignment="1">
      <alignment vertical="center" wrapText="1"/>
    </xf>
    <xf numFmtId="3" fontId="41" fillId="0" borderId="0" xfId="6" applyNumberFormat="1" applyFont="1" applyAlignment="1">
      <alignment vertical="center" wrapText="1"/>
    </xf>
    <xf numFmtId="0" fontId="14" fillId="2" borderId="0" xfId="6" applyFont="1" applyFill="1" applyBorder="1" applyAlignment="1">
      <alignment horizontal="center"/>
    </xf>
    <xf numFmtId="0" fontId="7" fillId="2" borderId="0" xfId="6" applyFill="1" applyBorder="1" applyAlignment="1">
      <alignment horizontal="center"/>
    </xf>
    <xf numFmtId="0" fontId="7" fillId="2" borderId="0" xfId="6" applyFill="1" applyAlignment="1">
      <alignment horizontal="center"/>
    </xf>
    <xf numFmtId="0" fontId="7" fillId="0" borderId="0" xfId="6" applyAlignment="1">
      <alignment horizontal="center"/>
    </xf>
    <xf numFmtId="9" fontId="44" fillId="2" borderId="1" xfId="0" applyNumberFormat="1" applyFont="1" applyFill="1" applyBorder="1" applyAlignment="1">
      <alignment horizontal="center" vertical="center" wrapText="1"/>
    </xf>
    <xf numFmtId="0" fontId="29" fillId="0" borderId="1" xfId="1" applyFont="1" applyBorder="1" applyAlignment="1" applyProtection="1">
      <alignment horizontal="left" vertical="center" wrapText="1"/>
    </xf>
    <xf numFmtId="0" fontId="81" fillId="0" borderId="1" xfId="1" applyFont="1" applyBorder="1" applyAlignment="1" applyProtection="1">
      <alignment horizontal="left" vertical="center" wrapText="1"/>
    </xf>
    <xf numFmtId="0" fontId="11" fillId="0" borderId="1" xfId="1" applyBorder="1" applyAlignment="1" applyProtection="1">
      <alignment horizontal="left" vertical="center" wrapText="1"/>
    </xf>
    <xf numFmtId="0" fontId="0" fillId="2" borderId="1" xfId="0" applyFill="1" applyBorder="1" applyAlignment="1">
      <alignment horizontal="left" vertical="center" wrapText="1"/>
    </xf>
    <xf numFmtId="0" fontId="41" fillId="2" borderId="1" xfId="0" applyFont="1" applyFill="1" applyBorder="1" applyAlignment="1">
      <alignment horizontal="left" vertical="center" wrapText="1"/>
    </xf>
    <xf numFmtId="0" fontId="14" fillId="2" borderId="0" xfId="6" applyFont="1" applyFill="1" applyAlignment="1">
      <alignment horizontal="left"/>
    </xf>
    <xf numFmtId="0" fontId="7" fillId="2" borderId="0" xfId="6" applyFill="1" applyAlignment="1">
      <alignment horizontal="left"/>
    </xf>
    <xf numFmtId="0" fontId="7" fillId="0" borderId="0" xfId="6" applyAlignment="1">
      <alignment horizontal="left"/>
    </xf>
    <xf numFmtId="0" fontId="15" fillId="5" borderId="1" xfId="6" applyFont="1" applyFill="1" applyBorder="1" applyAlignment="1">
      <alignment horizontal="center" vertical="center" wrapText="1"/>
    </xf>
    <xf numFmtId="4" fontId="73" fillId="2" borderId="1" xfId="0" applyNumberFormat="1" applyFont="1" applyFill="1" applyBorder="1" applyAlignment="1">
      <alignment horizontal="left" vertical="center" wrapText="1"/>
    </xf>
    <xf numFmtId="0" fontId="73" fillId="2" borderId="1" xfId="0" applyFont="1" applyFill="1" applyBorder="1" applyAlignment="1">
      <alignment vertical="top" wrapText="1"/>
    </xf>
    <xf numFmtId="0" fontId="73" fillId="2" borderId="1" xfId="0" applyFont="1" applyFill="1" applyBorder="1" applyAlignment="1">
      <alignment horizontal="left" vertical="top" wrapText="1"/>
    </xf>
    <xf numFmtId="165" fontId="73" fillId="2" borderId="1" xfId="0" applyNumberFormat="1" applyFont="1" applyFill="1" applyBorder="1" applyAlignment="1">
      <alignment horizontal="right" vertical="center" wrapText="1"/>
    </xf>
    <xf numFmtId="14" fontId="53" fillId="2" borderId="1" xfId="0" applyNumberFormat="1" applyFont="1" applyFill="1" applyBorder="1" applyAlignment="1">
      <alignment horizontal="center" vertical="center" wrapText="1"/>
    </xf>
    <xf numFmtId="0" fontId="41" fillId="0" borderId="1" xfId="0" applyFont="1" applyBorder="1" applyAlignment="1" applyProtection="1">
      <alignment vertical="top" wrapText="1"/>
      <protection locked="0"/>
    </xf>
    <xf numFmtId="0" fontId="41" fillId="0" borderId="1" xfId="0" applyFont="1" applyBorder="1" applyAlignment="1" applyProtection="1">
      <alignment vertical="center" wrapText="1"/>
      <protection locked="0"/>
    </xf>
    <xf numFmtId="0" fontId="73" fillId="2" borderId="1" xfId="0" applyFont="1" applyFill="1" applyBorder="1" applyAlignment="1">
      <alignment horizontal="left" vertical="center" wrapText="1"/>
    </xf>
    <xf numFmtId="0" fontId="73" fillId="2" borderId="1" xfId="0" applyFont="1" applyFill="1" applyBorder="1" applyAlignment="1">
      <alignment vertical="center" wrapText="1"/>
    </xf>
    <xf numFmtId="14" fontId="41" fillId="0" borderId="1" xfId="0" applyNumberFormat="1" applyFont="1" applyBorder="1" applyAlignment="1">
      <alignment horizontal="center" vertical="center" wrapText="1"/>
    </xf>
    <xf numFmtId="0" fontId="41" fillId="0" borderId="1" xfId="0" applyFont="1" applyBorder="1" applyAlignment="1">
      <alignment horizontal="center" vertical="center" wrapText="1"/>
    </xf>
    <xf numFmtId="0" fontId="45" fillId="0" borderId="1" xfId="1" applyFont="1" applyBorder="1" applyAlignment="1" applyProtection="1">
      <alignment horizontal="center" vertical="center" wrapText="1"/>
    </xf>
    <xf numFmtId="0" fontId="41" fillId="0" borderId="1" xfId="0" applyFont="1" applyBorder="1" applyAlignment="1">
      <alignment horizontal="left" vertical="center" wrapText="1"/>
    </xf>
    <xf numFmtId="0" fontId="44" fillId="0" borderId="1" xfId="0" applyFont="1" applyBorder="1" applyAlignment="1">
      <alignment horizontal="center" vertical="center" wrapText="1"/>
    </xf>
    <xf numFmtId="0" fontId="41" fillId="0" borderId="1" xfId="0" applyFont="1" applyBorder="1" applyAlignment="1">
      <alignment horizontal="center" vertical="center"/>
    </xf>
    <xf numFmtId="0" fontId="44" fillId="2" borderId="1" xfId="0" applyFont="1" applyFill="1" applyBorder="1" applyAlignment="1">
      <alignment horizontal="center" vertical="center" wrapText="1"/>
    </xf>
    <xf numFmtId="0" fontId="11" fillId="0" borderId="1" xfId="1" applyBorder="1" applyAlignment="1" applyProtection="1">
      <alignment horizontal="center" vertical="center" wrapText="1"/>
    </xf>
    <xf numFmtId="0" fontId="41" fillId="2" borderId="1" xfId="0" applyFont="1" applyFill="1" applyBorder="1" applyAlignment="1">
      <alignment horizontal="center" vertical="center" wrapText="1"/>
    </xf>
    <xf numFmtId="0" fontId="41" fillId="0" borderId="1" xfId="0" applyFont="1" applyBorder="1" applyAlignment="1">
      <alignment vertical="center"/>
    </xf>
    <xf numFmtId="0" fontId="44" fillId="0" borderId="1" xfId="0" applyFont="1" applyBorder="1" applyAlignment="1">
      <alignment horizontal="justify" vertical="center" wrapText="1"/>
    </xf>
    <xf numFmtId="0" fontId="58" fillId="0" borderId="1" xfId="0" applyFont="1" applyBorder="1" applyAlignment="1">
      <alignment vertical="center" wrapText="1"/>
    </xf>
    <xf numFmtId="3" fontId="58" fillId="2" borderId="1" xfId="1" applyNumberFormat="1" applyFont="1" applyFill="1" applyBorder="1" applyAlignment="1" applyProtection="1">
      <alignment horizontal="center" vertical="center" wrapText="1"/>
    </xf>
    <xf numFmtId="0" fontId="58" fillId="2" borderId="1" xfId="0" applyFont="1" applyFill="1" applyBorder="1" applyAlignment="1">
      <alignment horizontal="center" vertical="center" wrapText="1"/>
    </xf>
    <xf numFmtId="0" fontId="72" fillId="2" borderId="1" xfId="0" applyFont="1" applyFill="1" applyBorder="1" applyAlignment="1">
      <alignment horizontal="center" vertical="center" wrapText="1"/>
    </xf>
    <xf numFmtId="0" fontId="35" fillId="2" borderId="1" xfId="0" applyFont="1" applyFill="1" applyBorder="1" applyAlignment="1">
      <alignment horizontal="center" vertical="center" wrapText="1"/>
    </xf>
    <xf numFmtId="39" fontId="41" fillId="2" borderId="1" xfId="7" applyNumberFormat="1" applyFont="1" applyFill="1" applyBorder="1" applyAlignment="1">
      <alignment vertical="center"/>
    </xf>
    <xf numFmtId="0" fontId="15" fillId="8" borderId="1" xfId="6" applyFont="1" applyFill="1" applyBorder="1" applyAlignment="1">
      <alignment horizontal="center" vertical="center" wrapText="1"/>
    </xf>
    <xf numFmtId="0" fontId="0" fillId="0" borderId="1" xfId="0" applyBorder="1" applyAlignment="1">
      <alignment vertical="center" wrapText="1"/>
    </xf>
    <xf numFmtId="0" fontId="87" fillId="0" borderId="0" xfId="0" applyFont="1"/>
    <xf numFmtId="0" fontId="14" fillId="4" borderId="1" xfId="0" applyFont="1" applyFill="1" applyBorder="1" applyAlignment="1">
      <alignment horizontal="left" vertical="top" wrapText="1"/>
    </xf>
    <xf numFmtId="0" fontId="17" fillId="7" borderId="1" xfId="0" applyFont="1" applyFill="1" applyBorder="1" applyAlignment="1">
      <alignment horizontal="center" vertical="top" wrapText="1"/>
    </xf>
    <xf numFmtId="0" fontId="34" fillId="0" borderId="0" xfId="0" applyFont="1" applyAlignment="1">
      <alignment horizontal="justify" vertical="top"/>
    </xf>
    <xf numFmtId="0" fontId="0" fillId="2" borderId="0" xfId="0" applyFill="1" applyAlignment="1">
      <alignment vertical="top"/>
    </xf>
    <xf numFmtId="0" fontId="0" fillId="0" borderId="0" xfId="0" applyAlignment="1">
      <alignment vertical="top"/>
    </xf>
    <xf numFmtId="0" fontId="7" fillId="2" borderId="1" xfId="0" applyFont="1" applyFill="1" applyBorder="1" applyAlignment="1">
      <alignment horizontal="left" vertical="center" wrapText="1"/>
    </xf>
    <xf numFmtId="0" fontId="89" fillId="0" borderId="1" xfId="0" applyFont="1" applyBorder="1" applyAlignment="1">
      <alignment horizontal="center" vertical="center"/>
    </xf>
    <xf numFmtId="0" fontId="7" fillId="0" borderId="1" xfId="0" applyFont="1" applyBorder="1" applyAlignment="1">
      <alignment horizontal="center" vertical="center"/>
    </xf>
    <xf numFmtId="2" fontId="6" fillId="2" borderId="1" xfId="0" applyNumberFormat="1" applyFont="1" applyFill="1" applyBorder="1" applyAlignment="1">
      <alignment horizontal="justify" vertical="center" wrapText="1"/>
    </xf>
    <xf numFmtId="0" fontId="6" fillId="0" borderId="1" xfId="0" applyFont="1" applyBorder="1" applyAlignment="1">
      <alignment horizontal="left" vertical="center" wrapText="1"/>
    </xf>
    <xf numFmtId="0" fontId="44" fillId="0" borderId="1" xfId="6" applyFont="1" applyFill="1" applyBorder="1" applyAlignment="1">
      <alignment horizontal="center" vertical="center"/>
    </xf>
    <xf numFmtId="0" fontId="41" fillId="0" borderId="1" xfId="6" applyFont="1" applyFill="1" applyBorder="1" applyAlignment="1">
      <alignment vertical="center"/>
    </xf>
    <xf numFmtId="0" fontId="41" fillId="0" borderId="3" xfId="6" applyFont="1" applyFill="1" applyBorder="1" applyAlignment="1">
      <alignment vertical="center" wrapText="1"/>
    </xf>
    <xf numFmtId="39" fontId="41" fillId="0" borderId="1" xfId="7" applyNumberFormat="1" applyFont="1" applyFill="1" applyBorder="1" applyAlignment="1">
      <alignment vertical="center"/>
    </xf>
    <xf numFmtId="0" fontId="25" fillId="0" borderId="0" xfId="0" applyFont="1" applyFill="1"/>
    <xf numFmtId="43" fontId="41" fillId="0" borderId="1" xfId="14" applyFont="1" applyBorder="1" applyAlignment="1">
      <alignment horizontal="right" vertical="center"/>
    </xf>
    <xf numFmtId="0" fontId="41" fillId="0" borderId="0" xfId="6" applyFont="1" applyFill="1" applyBorder="1" applyAlignment="1">
      <alignment vertical="center"/>
    </xf>
    <xf numFmtId="0" fontId="25" fillId="0" borderId="1" xfId="0" applyFont="1" applyFill="1" applyBorder="1"/>
    <xf numFmtId="0" fontId="14" fillId="2" borderId="0" xfId="6" applyFont="1" applyFill="1" applyBorder="1" applyAlignment="1">
      <alignment horizontal="center" vertical="center"/>
    </xf>
    <xf numFmtId="0" fontId="41" fillId="2" borderId="1" xfId="0" applyFont="1" applyFill="1" applyBorder="1" applyAlignment="1">
      <alignment horizontal="center" vertical="center" wrapText="1"/>
    </xf>
    <xf numFmtId="0" fontId="14" fillId="4" borderId="1" xfId="0" applyFont="1" applyFill="1" applyBorder="1" applyAlignment="1">
      <alignment horizontal="left" vertical="center" wrapText="1"/>
    </xf>
    <xf numFmtId="0" fontId="14" fillId="2" borderId="0" xfId="6" applyFont="1" applyFill="1" applyAlignment="1">
      <alignment horizontal="center" vertical="center"/>
    </xf>
    <xf numFmtId="0" fontId="31" fillId="2" borderId="0" xfId="6" applyFont="1" applyFill="1" applyAlignment="1">
      <alignment horizontal="center" vertical="center"/>
    </xf>
    <xf numFmtId="0" fontId="41" fillId="0" borderId="0" xfId="6" applyFont="1" applyAlignment="1">
      <alignment horizontal="center" vertical="center" wrapText="1"/>
    </xf>
    <xf numFmtId="0" fontId="50" fillId="0" borderId="0" xfId="6" applyFont="1" applyBorder="1" applyAlignment="1">
      <alignment horizontal="center" vertical="center" wrapText="1"/>
    </xf>
    <xf numFmtId="0" fontId="41" fillId="0" borderId="0" xfId="6" applyFont="1" applyBorder="1" applyAlignment="1">
      <alignment horizontal="center" vertical="center" wrapText="1"/>
    </xf>
    <xf numFmtId="0" fontId="7" fillId="2" borderId="0" xfId="6" applyFill="1" applyBorder="1" applyAlignment="1">
      <alignment horizontal="center" vertical="center"/>
    </xf>
    <xf numFmtId="0" fontId="7" fillId="2" borderId="0" xfId="6" applyFill="1" applyAlignment="1">
      <alignment horizontal="center" vertical="center"/>
    </xf>
    <xf numFmtId="14" fontId="41" fillId="0" borderId="1" xfId="0" applyNumberFormat="1" applyFont="1" applyBorder="1" applyAlignment="1">
      <alignment horizontal="center" vertical="center" wrapText="1"/>
    </xf>
    <xf numFmtId="0" fontId="11" fillId="0" borderId="1" xfId="1" applyBorder="1" applyAlignment="1" applyProtection="1">
      <alignment horizontal="center" vertical="center" wrapText="1"/>
    </xf>
    <xf numFmtId="0" fontId="11" fillId="0" borderId="2" xfId="1" applyBorder="1" applyAlignment="1" applyProtection="1">
      <alignment horizontal="center" vertical="center" wrapText="1"/>
    </xf>
    <xf numFmtId="0" fontId="11" fillId="0" borderId="1" xfId="1" applyBorder="1" applyAlignment="1" applyProtection="1">
      <alignment horizontal="center" vertical="center"/>
    </xf>
    <xf numFmtId="0" fontId="29" fillId="0" borderId="1" xfId="1" applyFont="1" applyBorder="1" applyAlignment="1" applyProtection="1">
      <alignment horizontal="center" vertical="center" wrapText="1"/>
    </xf>
    <xf numFmtId="0" fontId="25" fillId="9" borderId="1" xfId="0" applyFont="1" applyFill="1" applyBorder="1" applyAlignment="1">
      <alignment horizontal="left" vertical="center" wrapText="1"/>
    </xf>
    <xf numFmtId="0" fontId="20" fillId="2" borderId="1" xfId="6" applyFont="1" applyFill="1" applyBorder="1" applyAlignment="1">
      <alignment horizontal="center" vertical="center" wrapText="1"/>
    </xf>
    <xf numFmtId="14" fontId="25" fillId="9" borderId="1" xfId="0" applyNumberFormat="1" applyFont="1" applyFill="1" applyBorder="1" applyAlignment="1">
      <alignment horizontal="center" vertical="center" wrapText="1"/>
    </xf>
    <xf numFmtId="2" fontId="0" fillId="0" borderId="1" xfId="0" applyNumberFormat="1" applyBorder="1" applyAlignment="1">
      <alignment vertical="center"/>
    </xf>
    <xf numFmtId="0" fontId="28" fillId="9" borderId="3" xfId="6" applyFont="1" applyFill="1" applyBorder="1" applyAlignment="1">
      <alignment horizontal="center" vertical="center" wrapText="1"/>
    </xf>
    <xf numFmtId="0" fontId="7" fillId="2" borderId="0" xfId="0" applyFont="1" applyFill="1" applyAlignment="1">
      <alignment wrapText="1"/>
    </xf>
    <xf numFmtId="0" fontId="90" fillId="4" borderId="1" xfId="0" applyFont="1" applyFill="1" applyBorder="1" applyAlignment="1">
      <alignment horizontal="left" vertical="center" wrapText="1"/>
    </xf>
    <xf numFmtId="0" fontId="41" fillId="0" borderId="3" xfId="6" applyFont="1" applyFill="1" applyBorder="1" applyAlignment="1">
      <alignment horizontal="left" vertical="center" wrapText="1"/>
    </xf>
    <xf numFmtId="0" fontId="41" fillId="0" borderId="0" xfId="6" applyFont="1" applyFill="1" applyBorder="1" applyAlignment="1">
      <alignment horizontal="left" vertical="center" wrapText="1"/>
    </xf>
    <xf numFmtId="0" fontId="25" fillId="0" borderId="0" xfId="0" applyFont="1" applyFill="1" applyBorder="1"/>
    <xf numFmtId="2" fontId="35" fillId="2" borderId="0" xfId="0" applyNumberFormat="1" applyFont="1" applyFill="1" applyAlignment="1">
      <alignment horizontal="left" vertical="center" wrapText="1"/>
    </xf>
    <xf numFmtId="0" fontId="41" fillId="0" borderId="1" xfId="0" applyFont="1" applyBorder="1" applyAlignment="1">
      <alignment horizontal="center" vertical="center" wrapText="1"/>
    </xf>
    <xf numFmtId="0" fontId="29" fillId="0" borderId="1" xfId="1" applyFont="1" applyBorder="1" applyAlignment="1" applyProtection="1">
      <alignment horizontal="center" vertical="center" wrapText="1"/>
    </xf>
    <xf numFmtId="0" fontId="45" fillId="0" borderId="1" xfId="1" applyFont="1" applyBorder="1" applyAlignment="1" applyProtection="1">
      <alignment horizontal="center" vertical="center" wrapText="1"/>
    </xf>
    <xf numFmtId="0" fontId="15" fillId="0" borderId="1" xfId="0" applyFont="1" applyBorder="1" applyAlignment="1">
      <alignment horizontal="left" vertical="center" wrapText="1"/>
    </xf>
    <xf numFmtId="0" fontId="16" fillId="3" borderId="1" xfId="0" applyFont="1" applyFill="1" applyBorder="1" applyAlignment="1">
      <alignment horizontal="center" vertical="center"/>
    </xf>
    <xf numFmtId="0" fontId="17" fillId="0" borderId="1" xfId="0" applyFont="1" applyBorder="1" applyAlignment="1">
      <alignment horizontal="center" vertical="center" wrapText="1"/>
    </xf>
    <xf numFmtId="0" fontId="14" fillId="3" borderId="1" xfId="0" applyFont="1" applyFill="1" applyBorder="1" applyAlignment="1">
      <alignment horizontal="center" vertical="center"/>
    </xf>
    <xf numFmtId="14" fontId="41" fillId="0" borderId="1" xfId="0" applyNumberFormat="1" applyFont="1" applyBorder="1" applyAlignment="1">
      <alignment horizontal="center" vertical="center" wrapText="1"/>
    </xf>
    <xf numFmtId="0" fontId="45" fillId="4" borderId="2" xfId="1" applyFont="1" applyFill="1" applyBorder="1" applyAlignment="1" applyProtection="1">
      <alignment horizontal="center" vertical="center" wrapText="1"/>
    </xf>
    <xf numFmtId="0" fontId="45" fillId="4" borderId="3" xfId="1" applyFont="1" applyFill="1" applyBorder="1" applyAlignment="1" applyProtection="1">
      <alignment horizontal="center" vertical="center" wrapText="1"/>
    </xf>
    <xf numFmtId="0" fontId="41" fillId="0" borderId="1" xfId="0" applyFont="1" applyBorder="1" applyAlignment="1">
      <alignment horizontal="left" vertical="center" wrapText="1"/>
    </xf>
    <xf numFmtId="0" fontId="15" fillId="4" borderId="1" xfId="0" applyFont="1" applyFill="1" applyBorder="1" applyAlignment="1">
      <alignment horizontal="left" vertical="center" wrapText="1"/>
    </xf>
    <xf numFmtId="0" fontId="18" fillId="3" borderId="1" xfId="0" applyFont="1" applyFill="1" applyBorder="1" applyAlignment="1">
      <alignment horizontal="center" vertical="center" wrapText="1"/>
    </xf>
    <xf numFmtId="0" fontId="29" fillId="0" borderId="4" xfId="1" applyFont="1" applyBorder="1" applyAlignment="1" applyProtection="1">
      <alignment horizontal="center" vertical="center" wrapText="1"/>
    </xf>
    <xf numFmtId="0" fontId="29" fillId="0" borderId="6" xfId="1" applyFont="1" applyBorder="1" applyAlignment="1" applyProtection="1">
      <alignment horizontal="center" vertical="center" wrapText="1"/>
    </xf>
    <xf numFmtId="0" fontId="41" fillId="0" borderId="4" xfId="0" applyFont="1" applyBorder="1" applyAlignment="1">
      <alignment horizontal="center" vertical="center" wrapText="1"/>
    </xf>
    <xf numFmtId="0" fontId="41" fillId="0" borderId="5" xfId="0" applyFont="1" applyBorder="1" applyAlignment="1">
      <alignment horizontal="center" vertical="center" wrapText="1"/>
    </xf>
    <xf numFmtId="0" fontId="41" fillId="0" borderId="6" xfId="0" applyFont="1" applyBorder="1" applyAlignment="1">
      <alignment horizontal="center" vertical="center" wrapText="1"/>
    </xf>
    <xf numFmtId="0" fontId="41" fillId="0" borderId="4" xfId="0" applyFont="1" applyBorder="1" applyAlignment="1">
      <alignment horizontal="left" vertical="center" wrapText="1"/>
    </xf>
    <xf numFmtId="0" fontId="41" fillId="0" borderId="6" xfId="0" applyFont="1" applyBorder="1" applyAlignment="1">
      <alignment horizontal="left" vertical="center" wrapText="1"/>
    </xf>
    <xf numFmtId="0" fontId="41" fillId="2" borderId="1" xfId="0" applyFont="1" applyFill="1" applyBorder="1" applyAlignment="1">
      <alignment horizontal="center" vertical="center"/>
    </xf>
    <xf numFmtId="0" fontId="11" fillId="2" borderId="1" xfId="1" applyFill="1" applyBorder="1" applyAlignment="1" applyProtection="1">
      <alignment horizontal="center" vertical="center"/>
    </xf>
    <xf numFmtId="0" fontId="42" fillId="2" borderId="1" xfId="1" applyFont="1" applyFill="1" applyBorder="1" applyAlignment="1" applyProtection="1">
      <alignment horizontal="center" vertical="center"/>
    </xf>
    <xf numFmtId="0" fontId="24" fillId="6" borderId="1" xfId="0" applyFont="1" applyFill="1" applyBorder="1" applyAlignment="1">
      <alignment horizontal="center" vertical="center" wrapText="1"/>
    </xf>
    <xf numFmtId="14" fontId="41" fillId="2" borderId="1" xfId="0" applyNumberFormat="1" applyFont="1" applyFill="1" applyBorder="1" applyAlignment="1">
      <alignment horizontal="center" vertical="center"/>
    </xf>
    <xf numFmtId="0" fontId="17" fillId="5" borderId="1" xfId="0" applyFont="1" applyFill="1" applyBorder="1" applyAlignment="1">
      <alignment horizontal="center" vertical="center" wrapText="1"/>
    </xf>
    <xf numFmtId="0" fontId="44" fillId="0" borderId="1" xfId="0" applyFont="1" applyBorder="1" applyAlignment="1">
      <alignment horizontal="center" vertical="center" wrapText="1"/>
    </xf>
    <xf numFmtId="0" fontId="44" fillId="0" borderId="1" xfId="0" applyFont="1" applyBorder="1" applyAlignment="1">
      <alignment horizontal="left" vertical="top" wrapText="1"/>
    </xf>
    <xf numFmtId="0" fontId="41" fillId="0" borderId="1" xfId="0" applyFont="1" applyBorder="1" applyAlignment="1">
      <alignment horizontal="center" vertical="center"/>
    </xf>
    <xf numFmtId="0" fontId="14" fillId="0" borderId="1" xfId="0" applyFont="1" applyBorder="1"/>
    <xf numFmtId="0" fontId="15" fillId="0" borderId="1" xfId="0" applyFont="1" applyBorder="1" applyAlignment="1">
      <alignment horizontal="center" vertical="center" wrapText="1"/>
    </xf>
    <xf numFmtId="0" fontId="15" fillId="0" borderId="4" xfId="0" applyFont="1" applyBorder="1" applyAlignment="1">
      <alignment horizontal="left" vertical="center" wrapText="1"/>
    </xf>
    <xf numFmtId="0" fontId="14" fillId="0" borderId="4" xfId="0" applyFont="1" applyBorder="1"/>
    <xf numFmtId="0" fontId="41" fillId="0" borderId="4" xfId="0" applyFont="1" applyBorder="1" applyAlignment="1">
      <alignment horizontal="center" vertical="center"/>
    </xf>
    <xf numFmtId="0" fontId="86" fillId="0" borderId="1" xfId="1" applyFont="1" applyBorder="1" applyAlignment="1" applyProtection="1">
      <alignment horizontal="center" vertical="center" wrapText="1"/>
    </xf>
    <xf numFmtId="0" fontId="70" fillId="0" borderId="1" xfId="1" applyFont="1" applyBorder="1" applyAlignment="1" applyProtection="1">
      <alignment horizontal="center" vertical="center" wrapText="1"/>
    </xf>
    <xf numFmtId="0" fontId="44" fillId="0" borderId="1" xfId="0" applyFont="1" applyBorder="1" applyAlignment="1">
      <alignment vertical="top" wrapText="1"/>
    </xf>
    <xf numFmtId="0" fontId="18" fillId="3" borderId="1" xfId="6" applyFont="1" applyFill="1" applyBorder="1" applyAlignment="1">
      <alignment horizontal="center" vertical="center"/>
    </xf>
    <xf numFmtId="0" fontId="16" fillId="3" borderId="1" xfId="6" applyFont="1" applyFill="1" applyBorder="1" applyAlignment="1">
      <alignment horizontal="center" vertical="center"/>
    </xf>
    <xf numFmtId="0" fontId="14" fillId="3" borderId="1" xfId="6" applyFont="1" applyFill="1" applyBorder="1" applyAlignment="1">
      <alignment horizontal="center" vertical="center"/>
    </xf>
    <xf numFmtId="0" fontId="15" fillId="0" borderId="2" xfId="6" applyFont="1" applyBorder="1" applyAlignment="1">
      <alignment horizontal="left" vertical="center" wrapText="1"/>
    </xf>
    <xf numFmtId="0" fontId="15" fillId="0" borderId="7" xfId="6" applyFont="1" applyBorder="1" applyAlignment="1">
      <alignment horizontal="left" vertical="center" wrapText="1"/>
    </xf>
    <xf numFmtId="0" fontId="15" fillId="0" borderId="3" xfId="6" applyFont="1" applyBorder="1" applyAlignment="1">
      <alignment horizontal="left" vertical="center" wrapText="1"/>
    </xf>
    <xf numFmtId="0" fontId="0" fillId="0" borderId="2" xfId="0" applyBorder="1" applyAlignment="1">
      <alignment horizontal="center" vertical="center"/>
    </xf>
    <xf numFmtId="0" fontId="0" fillId="0" borderId="7" xfId="0" applyBorder="1" applyAlignment="1">
      <alignment horizontal="center" vertical="center"/>
    </xf>
    <xf numFmtId="0" fontId="0" fillId="0" borderId="3" xfId="0" applyBorder="1" applyAlignment="1">
      <alignment horizontal="center" vertical="center"/>
    </xf>
    <xf numFmtId="14" fontId="41" fillId="0" borderId="1" xfId="6" applyNumberFormat="1" applyFont="1" applyBorder="1" applyAlignment="1">
      <alignment horizontal="center" vertical="center" wrapText="1"/>
    </xf>
    <xf numFmtId="0" fontId="41" fillId="0" borderId="1" xfId="6" applyFont="1" applyBorder="1" applyAlignment="1">
      <alignment horizontal="center" vertical="center" wrapText="1"/>
    </xf>
    <xf numFmtId="0" fontId="72" fillId="11" borderId="2" xfId="6" applyFont="1" applyFill="1" applyBorder="1" applyAlignment="1">
      <alignment horizontal="center" vertical="center" wrapText="1"/>
    </xf>
    <xf numFmtId="0" fontId="72" fillId="11" borderId="7" xfId="6" applyFont="1" applyFill="1" applyBorder="1" applyAlignment="1">
      <alignment horizontal="center" vertical="center" wrapText="1"/>
    </xf>
    <xf numFmtId="0" fontId="72" fillId="11" borderId="3" xfId="6" applyFont="1" applyFill="1" applyBorder="1" applyAlignment="1">
      <alignment horizontal="center" vertical="center" wrapText="1"/>
    </xf>
    <xf numFmtId="0" fontId="27" fillId="3" borderId="1" xfId="6" applyFont="1" applyFill="1" applyBorder="1" applyAlignment="1">
      <alignment horizontal="center" vertical="center"/>
    </xf>
    <xf numFmtId="0" fontId="15" fillId="0" borderId="1" xfId="6" applyFont="1" applyBorder="1" applyAlignment="1">
      <alignment horizontal="left" vertical="center" wrapText="1"/>
    </xf>
    <xf numFmtId="0" fontId="15" fillId="4" borderId="2" xfId="6" applyFont="1" applyFill="1" applyBorder="1" applyAlignment="1">
      <alignment horizontal="left" vertical="center" wrapText="1"/>
    </xf>
    <xf numFmtId="0" fontId="15" fillId="4" borderId="7" xfId="6" applyFont="1" applyFill="1" applyBorder="1" applyAlignment="1">
      <alignment horizontal="left" vertical="center" wrapText="1"/>
    </xf>
    <xf numFmtId="0" fontId="15" fillId="4" borderId="3" xfId="6" applyFont="1" applyFill="1" applyBorder="1" applyAlignment="1">
      <alignment horizontal="left" vertical="center" wrapText="1"/>
    </xf>
    <xf numFmtId="14" fontId="41" fillId="2" borderId="2" xfId="6" applyNumberFormat="1" applyFont="1" applyFill="1" applyBorder="1" applyAlignment="1">
      <alignment horizontal="center" vertical="center"/>
    </xf>
    <xf numFmtId="0" fontId="41" fillId="2" borderId="7" xfId="6" applyFont="1" applyFill="1" applyBorder="1" applyAlignment="1">
      <alignment horizontal="center" vertical="center"/>
    </xf>
    <xf numFmtId="0" fontId="41" fillId="2" borderId="3" xfId="6" applyFont="1" applyFill="1" applyBorder="1" applyAlignment="1">
      <alignment horizontal="center" vertical="center"/>
    </xf>
    <xf numFmtId="0" fontId="18" fillId="3" borderId="1" xfId="6" applyFont="1" applyFill="1" applyBorder="1" applyAlignment="1">
      <alignment horizontal="center" vertical="center" wrapText="1"/>
    </xf>
    <xf numFmtId="0" fontId="28" fillId="7" borderId="2" xfId="6" applyFont="1" applyFill="1" applyBorder="1" applyAlignment="1">
      <alignment horizontal="center" vertical="center"/>
    </xf>
    <xf numFmtId="0" fontId="28" fillId="7" borderId="7" xfId="6" applyFont="1" applyFill="1" applyBorder="1" applyAlignment="1">
      <alignment horizontal="center" vertical="center"/>
    </xf>
    <xf numFmtId="0" fontId="28" fillId="7" borderId="1" xfId="6" applyFont="1" applyFill="1" applyBorder="1" applyAlignment="1">
      <alignment horizontal="center" vertical="center" wrapText="1"/>
    </xf>
    <xf numFmtId="0" fontId="28" fillId="9" borderId="2" xfId="6" applyFont="1" applyFill="1" applyBorder="1" applyAlignment="1">
      <alignment horizontal="center" vertical="center" wrapText="1"/>
    </xf>
    <xf numFmtId="0" fontId="28" fillId="9" borderId="7" xfId="6" applyFont="1" applyFill="1" applyBorder="1" applyAlignment="1">
      <alignment horizontal="center" vertical="center" wrapText="1"/>
    </xf>
    <xf numFmtId="0" fontId="28" fillId="9" borderId="3" xfId="6" applyFont="1" applyFill="1" applyBorder="1" applyAlignment="1">
      <alignment horizontal="center" vertical="center" wrapText="1"/>
    </xf>
    <xf numFmtId="0" fontId="45" fillId="0" borderId="2" xfId="1" applyFont="1" applyBorder="1" applyAlignment="1" applyProtection="1">
      <alignment horizontal="center" vertical="center" wrapText="1"/>
    </xf>
    <xf numFmtId="0" fontId="45" fillId="0" borderId="7" xfId="1" applyFont="1" applyBorder="1" applyAlignment="1" applyProtection="1">
      <alignment horizontal="center" vertical="center" wrapText="1"/>
    </xf>
    <xf numFmtId="0" fontId="45" fillId="0" borderId="3" xfId="1" applyFont="1" applyBorder="1" applyAlignment="1" applyProtection="1">
      <alignment horizontal="center" vertical="center" wrapText="1"/>
    </xf>
    <xf numFmtId="0" fontId="41" fillId="2" borderId="2" xfId="6" applyFont="1" applyFill="1" applyBorder="1" applyAlignment="1">
      <alignment horizontal="center" vertical="center"/>
    </xf>
    <xf numFmtId="0" fontId="41" fillId="2" borderId="2" xfId="6" applyFont="1" applyFill="1" applyBorder="1" applyAlignment="1">
      <alignment horizontal="center" vertical="center" wrapText="1"/>
    </xf>
    <xf numFmtId="0" fontId="41" fillId="2" borderId="7" xfId="6" applyFont="1" applyFill="1" applyBorder="1" applyAlignment="1">
      <alignment horizontal="center" vertical="center" wrapText="1"/>
    </xf>
    <xf numFmtId="0" fontId="41" fillId="2" borderId="3" xfId="6" applyFont="1" applyFill="1" applyBorder="1" applyAlignment="1">
      <alignment horizontal="center" vertical="center" wrapText="1"/>
    </xf>
    <xf numFmtId="0" fontId="41" fillId="2" borderId="2" xfId="0" applyFont="1" applyFill="1" applyBorder="1" applyAlignment="1">
      <alignment horizontal="center" vertical="center"/>
    </xf>
    <xf numFmtId="0" fontId="41" fillId="2" borderId="7" xfId="0" applyFont="1" applyFill="1" applyBorder="1" applyAlignment="1">
      <alignment horizontal="center" vertical="center"/>
    </xf>
    <xf numFmtId="0" fontId="41" fillId="2" borderId="3" xfId="0" applyFont="1" applyFill="1" applyBorder="1" applyAlignment="1">
      <alignment horizontal="center" vertical="center"/>
    </xf>
    <xf numFmtId="0" fontId="15" fillId="4" borderId="2" xfId="0" applyFont="1" applyFill="1" applyBorder="1" applyAlignment="1">
      <alignment horizontal="left" vertical="center" wrapText="1"/>
    </xf>
    <xf numFmtId="0" fontId="15" fillId="4" borderId="7" xfId="0" applyFont="1" applyFill="1" applyBorder="1" applyAlignment="1">
      <alignment horizontal="left" vertical="center" wrapText="1"/>
    </xf>
    <xf numFmtId="0" fontId="15" fillId="4" borderId="3" xfId="0" applyFont="1" applyFill="1" applyBorder="1" applyAlignment="1">
      <alignment horizontal="left" vertical="center" wrapText="1"/>
    </xf>
    <xf numFmtId="0" fontId="15" fillId="2" borderId="0" xfId="6" applyFont="1" applyFill="1" applyAlignment="1">
      <alignment horizontal="left"/>
    </xf>
    <xf numFmtId="0" fontId="14" fillId="2" borderId="0" xfId="6" applyFont="1" applyFill="1" applyBorder="1" applyAlignment="1">
      <alignment horizontal="center" vertical="center"/>
    </xf>
    <xf numFmtId="0" fontId="14" fillId="3" borderId="1" xfId="6" applyFont="1" applyFill="1" applyBorder="1" applyAlignment="1">
      <alignment vertical="center"/>
    </xf>
    <xf numFmtId="0" fontId="17" fillId="5" borderId="6" xfId="0" applyFont="1" applyFill="1" applyBorder="1" applyAlignment="1">
      <alignment horizontal="center" vertical="center" wrapText="1"/>
    </xf>
    <xf numFmtId="0" fontId="32" fillId="5" borderId="8" xfId="0" applyFont="1" applyFill="1" applyBorder="1" applyAlignment="1">
      <alignment horizontal="center" vertical="center" wrapText="1"/>
    </xf>
    <xf numFmtId="0" fontId="33" fillId="5" borderId="9" xfId="0" applyFont="1" applyFill="1" applyBorder="1" applyAlignment="1">
      <alignment horizontal="center" vertical="center" wrapText="1"/>
    </xf>
    <xf numFmtId="0" fontId="33" fillId="5" borderId="40" xfId="0" applyFont="1" applyFill="1" applyBorder="1" applyAlignment="1">
      <alignment horizontal="center" vertical="center" wrapText="1"/>
    </xf>
    <xf numFmtId="14" fontId="41" fillId="2" borderId="2" xfId="0" applyNumberFormat="1" applyFont="1" applyFill="1" applyBorder="1" applyAlignment="1">
      <alignment horizontal="center" vertical="center"/>
    </xf>
    <xf numFmtId="0" fontId="18" fillId="3" borderId="41" xfId="6" applyFont="1" applyFill="1" applyBorder="1" applyAlignment="1">
      <alignment horizontal="center" vertical="center" wrapText="1"/>
    </xf>
    <xf numFmtId="0" fontId="18" fillId="3" borderId="31" xfId="6" applyFont="1" applyFill="1" applyBorder="1" applyAlignment="1">
      <alignment horizontal="center" vertical="center" wrapText="1"/>
    </xf>
    <xf numFmtId="0" fontId="18" fillId="3" borderId="25" xfId="6" applyFont="1" applyFill="1" applyBorder="1" applyAlignment="1">
      <alignment horizontal="center" vertical="center" wrapText="1"/>
    </xf>
    <xf numFmtId="0" fontId="18" fillId="3" borderId="42" xfId="6" applyFont="1" applyFill="1" applyBorder="1" applyAlignment="1">
      <alignment horizontal="center" vertical="center" wrapText="1"/>
    </xf>
    <xf numFmtId="0" fontId="18" fillId="3" borderId="7" xfId="6" applyFont="1" applyFill="1" applyBorder="1" applyAlignment="1">
      <alignment horizontal="center" vertical="center" wrapText="1"/>
    </xf>
    <xf numFmtId="0" fontId="18" fillId="3" borderId="26" xfId="6" applyFont="1" applyFill="1" applyBorder="1" applyAlignment="1">
      <alignment horizontal="center" vertical="center" wrapText="1"/>
    </xf>
    <xf numFmtId="0" fontId="34" fillId="2" borderId="41" xfId="6" applyFont="1" applyFill="1" applyBorder="1" applyAlignment="1">
      <alignment horizontal="left" vertical="center" wrapText="1"/>
    </xf>
    <xf numFmtId="0" fontId="34" fillId="2" borderId="31" xfId="6" applyFont="1" applyFill="1" applyBorder="1" applyAlignment="1">
      <alignment horizontal="left" vertical="center" wrapText="1"/>
    </xf>
    <xf numFmtId="14" fontId="41" fillId="2" borderId="47" xfId="6" applyNumberFormat="1" applyFont="1" applyFill="1" applyBorder="1" applyAlignment="1">
      <alignment horizontal="center" vertical="center" wrapText="1"/>
    </xf>
    <xf numFmtId="0" fontId="41" fillId="2" borderId="25" xfId="6" applyFont="1" applyFill="1" applyBorder="1" applyAlignment="1">
      <alignment horizontal="center" vertical="center" wrapText="1"/>
    </xf>
    <xf numFmtId="0" fontId="34" fillId="2" borderId="42" xfId="6" applyFont="1" applyFill="1" applyBorder="1" applyAlignment="1">
      <alignment horizontal="left" vertical="center" wrapText="1"/>
    </xf>
    <xf numFmtId="0" fontId="34" fillId="2" borderId="3" xfId="6" applyFont="1" applyFill="1" applyBorder="1" applyAlignment="1">
      <alignment horizontal="left" vertical="center" wrapText="1"/>
    </xf>
    <xf numFmtId="0" fontId="41" fillId="2" borderId="26" xfId="6" applyFont="1" applyFill="1" applyBorder="1" applyAlignment="1">
      <alignment horizontal="center" vertical="center" wrapText="1"/>
    </xf>
    <xf numFmtId="0" fontId="34" fillId="2" borderId="43" xfId="6" applyFont="1" applyFill="1" applyBorder="1" applyAlignment="1">
      <alignment horizontal="left" vertical="center" wrapText="1"/>
    </xf>
    <xf numFmtId="0" fontId="34" fillId="2" borderId="32" xfId="6" applyFont="1" applyFill="1" applyBorder="1" applyAlignment="1">
      <alignment horizontal="left" vertical="center" wrapText="1"/>
    </xf>
    <xf numFmtId="0" fontId="41" fillId="2" borderId="44" xfId="6" applyFont="1" applyFill="1" applyBorder="1" applyAlignment="1">
      <alignment horizontal="center" vertical="center" wrapText="1"/>
    </xf>
    <xf numFmtId="0" fontId="41" fillId="2" borderId="30" xfId="6" applyFont="1" applyFill="1" applyBorder="1" applyAlignment="1">
      <alignment horizontal="center" vertical="center" wrapText="1"/>
    </xf>
    <xf numFmtId="0" fontId="34" fillId="2" borderId="7" xfId="6" applyFont="1" applyFill="1" applyBorder="1" applyAlignment="1">
      <alignment horizontal="left" vertical="center" wrapText="1"/>
    </xf>
    <xf numFmtId="0" fontId="45" fillId="0" borderId="14" xfId="1" applyFont="1" applyBorder="1" applyAlignment="1" applyProtection="1">
      <alignment horizontal="center" vertical="center" wrapText="1"/>
    </xf>
    <xf numFmtId="0" fontId="82" fillId="2" borderId="1" xfId="0" applyFont="1" applyFill="1" applyBorder="1" applyAlignment="1">
      <alignment horizontal="left" vertical="center" wrapText="1"/>
    </xf>
    <xf numFmtId="0" fontId="80" fillId="3" borderId="1" xfId="0" applyFont="1" applyFill="1" applyBorder="1" applyAlignment="1">
      <alignment horizontal="center" vertical="center" wrapText="1"/>
    </xf>
    <xf numFmtId="0" fontId="34" fillId="2" borderId="1" xfId="0" applyFont="1" applyFill="1" applyBorder="1" applyAlignment="1">
      <alignment horizontal="left" vertical="center" wrapText="1"/>
    </xf>
    <xf numFmtId="0" fontId="11" fillId="0" borderId="1" xfId="1" applyBorder="1" applyAlignment="1" applyProtection="1">
      <alignment horizontal="center" vertical="center" wrapText="1"/>
    </xf>
    <xf numFmtId="0" fontId="11" fillId="0" borderId="1" xfId="1" applyFill="1" applyBorder="1" applyAlignment="1" applyProtection="1">
      <alignment horizontal="center" vertical="center" wrapText="1"/>
    </xf>
    <xf numFmtId="10" fontId="46" fillId="2" borderId="1" xfId="0" applyNumberFormat="1" applyFont="1" applyFill="1" applyBorder="1" applyAlignment="1">
      <alignment horizontal="center" vertical="center" wrapText="1"/>
    </xf>
    <xf numFmtId="0" fontId="46" fillId="5" borderId="1" xfId="0" applyFont="1" applyFill="1" applyBorder="1" applyAlignment="1">
      <alignment horizontal="center" vertical="center" wrapText="1"/>
    </xf>
    <xf numFmtId="0" fontId="15" fillId="2" borderId="1" xfId="0" applyFont="1" applyFill="1" applyBorder="1" applyAlignment="1">
      <alignment horizontal="center" vertical="center" wrapText="1"/>
    </xf>
    <xf numFmtId="14" fontId="44" fillId="2" borderId="1" xfId="0" applyNumberFormat="1" applyFont="1" applyFill="1" applyBorder="1" applyAlignment="1">
      <alignment horizontal="center" vertical="center" wrapText="1"/>
    </xf>
    <xf numFmtId="0" fontId="44" fillId="2" borderId="1" xfId="0" applyFont="1" applyFill="1" applyBorder="1" applyAlignment="1">
      <alignment horizontal="center" vertical="center" wrapText="1"/>
    </xf>
    <xf numFmtId="0" fontId="16" fillId="10" borderId="1" xfId="6" applyFont="1" applyFill="1" applyBorder="1" applyAlignment="1">
      <alignment horizontal="center" vertical="center"/>
    </xf>
    <xf numFmtId="0" fontId="14" fillId="10" borderId="1" xfId="6" applyFont="1" applyFill="1" applyBorder="1" applyAlignment="1">
      <alignment vertical="center"/>
    </xf>
    <xf numFmtId="0" fontId="14" fillId="10" borderId="1" xfId="6" applyFont="1" applyFill="1" applyBorder="1" applyAlignment="1">
      <alignment horizontal="center" vertical="center"/>
    </xf>
    <xf numFmtId="0" fontId="17" fillId="5" borderId="1" xfId="6" applyFont="1" applyFill="1" applyBorder="1" applyAlignment="1">
      <alignment horizontal="center" vertical="center" wrapText="1"/>
    </xf>
    <xf numFmtId="0" fontId="11" fillId="0" borderId="2" xfId="1" applyBorder="1" applyAlignment="1" applyProtection="1">
      <alignment horizontal="center" vertical="center" wrapText="1"/>
    </xf>
    <xf numFmtId="0" fontId="11" fillId="0" borderId="3" xfId="1" applyBorder="1" applyAlignment="1" applyProtection="1">
      <alignment horizontal="center" vertical="center" wrapText="1"/>
    </xf>
    <xf numFmtId="0" fontId="15" fillId="4" borderId="1" xfId="6" applyFont="1" applyFill="1" applyBorder="1" applyAlignment="1">
      <alignment horizontal="left" vertical="center" wrapText="1"/>
    </xf>
    <xf numFmtId="14" fontId="41" fillId="2" borderId="1" xfId="6" applyNumberFormat="1" applyFont="1" applyFill="1" applyBorder="1" applyAlignment="1">
      <alignment horizontal="center" vertical="center"/>
    </xf>
    <xf numFmtId="0" fontId="41" fillId="2" borderId="1" xfId="6" applyFont="1" applyFill="1" applyBorder="1" applyAlignment="1">
      <alignment horizontal="center" vertical="center"/>
    </xf>
    <xf numFmtId="0" fontId="11" fillId="2" borderId="2" xfId="1" applyFill="1" applyBorder="1" applyAlignment="1" applyProtection="1">
      <alignment horizontal="center" vertical="center" wrapText="1"/>
    </xf>
    <xf numFmtId="0" fontId="11" fillId="2" borderId="3" xfId="1" applyFill="1" applyBorder="1" applyAlignment="1" applyProtection="1">
      <alignment horizontal="center" vertical="center" wrapText="1"/>
    </xf>
    <xf numFmtId="43" fontId="44" fillId="0" borderId="2" xfId="7" applyFont="1" applyBorder="1" applyAlignment="1">
      <alignment horizontal="center" vertical="center"/>
    </xf>
    <xf numFmtId="43" fontId="44" fillId="0" borderId="3" xfId="7" applyFont="1" applyBorder="1" applyAlignment="1">
      <alignment horizontal="center" vertical="center"/>
    </xf>
    <xf numFmtId="0" fontId="41" fillId="2" borderId="2" xfId="1" applyFont="1" applyFill="1" applyBorder="1" applyAlignment="1" applyProtection="1">
      <alignment horizontal="left" vertical="center" wrapText="1"/>
    </xf>
    <xf numFmtId="0" fontId="41" fillId="2" borderId="3" xfId="1" applyFont="1" applyFill="1" applyBorder="1" applyAlignment="1" applyProtection="1">
      <alignment horizontal="left" vertical="center" wrapText="1"/>
    </xf>
    <xf numFmtId="0" fontId="11" fillId="0" borderId="2" xfId="1" applyBorder="1" applyAlignment="1" applyProtection="1">
      <alignment horizontal="left" vertical="center" wrapText="1"/>
    </xf>
    <xf numFmtId="0" fontId="11" fillId="0" borderId="7" xfId="1" applyBorder="1" applyAlignment="1" applyProtection="1">
      <alignment horizontal="left" vertical="center" wrapText="1"/>
    </xf>
    <xf numFmtId="0" fontId="11" fillId="0" borderId="3" xfId="1" applyBorder="1" applyAlignment="1" applyProtection="1">
      <alignment horizontal="left" vertical="center" wrapText="1"/>
    </xf>
    <xf numFmtId="0" fontId="41" fillId="0" borderId="2" xfId="0" applyFont="1" applyBorder="1" applyAlignment="1">
      <alignment horizontal="center" vertical="center" wrapText="1"/>
    </xf>
    <xf numFmtId="0" fontId="41" fillId="0" borderId="3" xfId="0" applyFont="1" applyBorder="1" applyAlignment="1">
      <alignment horizontal="center" vertical="center" wrapText="1"/>
    </xf>
    <xf numFmtId="0" fontId="50" fillId="0" borderId="2" xfId="0" applyFont="1" applyBorder="1" applyAlignment="1">
      <alignment horizontal="left" vertical="center" wrapText="1"/>
    </xf>
    <xf numFmtId="0" fontId="50" fillId="0" borderId="7" xfId="0" applyFont="1" applyBorder="1" applyAlignment="1">
      <alignment horizontal="left" vertical="center" wrapText="1"/>
    </xf>
    <xf numFmtId="0" fontId="50" fillId="0" borderId="3" xfId="0" applyFont="1" applyBorder="1" applyAlignment="1">
      <alignment horizontal="left" vertical="center" wrapText="1"/>
    </xf>
    <xf numFmtId="0" fontId="45" fillId="0" borderId="7" xfId="1" applyFont="1" applyBorder="1" applyAlignment="1" applyProtection="1">
      <alignment horizontal="left" vertical="center" wrapText="1"/>
    </xf>
    <xf numFmtId="0" fontId="45" fillId="0" borderId="3" xfId="1" applyFont="1" applyBorder="1" applyAlignment="1" applyProtection="1">
      <alignment horizontal="left" vertical="center" wrapText="1"/>
    </xf>
    <xf numFmtId="0" fontId="76" fillId="0" borderId="2" xfId="1" applyFont="1" applyBorder="1" applyAlignment="1" applyProtection="1">
      <alignment horizontal="left" vertical="center" wrapText="1"/>
    </xf>
    <xf numFmtId="0" fontId="76" fillId="0" borderId="7" xfId="1" applyFont="1" applyBorder="1" applyAlignment="1" applyProtection="1">
      <alignment horizontal="left" vertical="center" wrapText="1"/>
    </xf>
    <xf numFmtId="0" fontId="76" fillId="0" borderId="3" xfId="1" applyFont="1" applyBorder="1" applyAlignment="1" applyProtection="1">
      <alignment horizontal="left" vertical="center" wrapText="1"/>
    </xf>
    <xf numFmtId="0" fontId="16" fillId="3" borderId="1" xfId="6" applyFont="1" applyFill="1" applyBorder="1" applyAlignment="1">
      <alignment horizontal="center" vertical="center" wrapText="1"/>
    </xf>
    <xf numFmtId="0" fontId="27" fillId="3" borderId="1" xfId="6" applyFont="1" applyFill="1" applyBorder="1" applyAlignment="1">
      <alignment vertical="center" wrapText="1"/>
    </xf>
    <xf numFmtId="0" fontId="27" fillId="3" borderId="4" xfId="6" applyFont="1" applyFill="1" applyBorder="1" applyAlignment="1">
      <alignment vertical="center" wrapText="1"/>
    </xf>
    <xf numFmtId="0" fontId="17" fillId="11" borderId="2" xfId="6" applyFont="1" applyFill="1" applyBorder="1" applyAlignment="1">
      <alignment horizontal="center" vertical="center" wrapText="1"/>
    </xf>
    <xf numFmtId="0" fontId="17" fillId="11" borderId="7" xfId="6" applyFont="1" applyFill="1" applyBorder="1" applyAlignment="1">
      <alignment horizontal="center" vertical="center" wrapText="1"/>
    </xf>
    <xf numFmtId="0" fontId="17" fillId="11" borderId="3" xfId="6" applyFont="1" applyFill="1" applyBorder="1" applyAlignment="1">
      <alignment horizontal="center" vertical="center" wrapText="1"/>
    </xf>
    <xf numFmtId="0" fontId="42" fillId="0" borderId="1" xfId="1" applyFont="1" applyBorder="1" applyAlignment="1" applyProtection="1">
      <alignment horizontal="center" vertical="center" wrapText="1"/>
    </xf>
    <xf numFmtId="0" fontId="29" fillId="0" borderId="1" xfId="1" applyFont="1" applyBorder="1" applyAlignment="1" applyProtection="1">
      <alignment horizontal="center" vertical="center"/>
    </xf>
    <xf numFmtId="0" fontId="50" fillId="0" borderId="2" xfId="0" applyFont="1" applyBorder="1" applyAlignment="1">
      <alignment vertical="center" wrapText="1"/>
    </xf>
    <xf numFmtId="0" fontId="50" fillId="0" borderId="7" xfId="0" applyFont="1" applyBorder="1" applyAlignment="1">
      <alignment vertical="center" wrapText="1"/>
    </xf>
    <xf numFmtId="0" fontId="50" fillId="0" borderId="3" xfId="0" applyFont="1" applyBorder="1" applyAlignment="1">
      <alignment vertical="center" wrapText="1"/>
    </xf>
    <xf numFmtId="43" fontId="44" fillId="0" borderId="2" xfId="7" applyFont="1" applyBorder="1" applyAlignment="1">
      <alignment horizontal="left" vertical="center"/>
    </xf>
    <xf numFmtId="43" fontId="44" fillId="0" borderId="3" xfId="7" applyFont="1" applyBorder="1" applyAlignment="1">
      <alignment horizontal="left" vertical="center"/>
    </xf>
    <xf numFmtId="0" fontId="41" fillId="2" borderId="2" xfId="1" applyFont="1" applyFill="1" applyBorder="1" applyAlignment="1" applyProtection="1">
      <alignment vertical="center" wrapText="1"/>
    </xf>
    <xf numFmtId="0" fontId="41" fillId="2" borderId="3" xfId="1" applyFont="1" applyFill="1" applyBorder="1" applyAlignment="1" applyProtection="1">
      <alignment vertical="center" wrapText="1"/>
    </xf>
    <xf numFmtId="0" fontId="29" fillId="2" borderId="1" xfId="1" applyFont="1" applyFill="1" applyBorder="1" applyAlignment="1" applyProtection="1">
      <alignment horizontal="center" vertical="center" wrapText="1"/>
    </xf>
    <xf numFmtId="0" fontId="17" fillId="11" borderId="1" xfId="6" applyFont="1" applyFill="1" applyBorder="1" applyAlignment="1">
      <alignment horizontal="center" vertical="center" wrapText="1"/>
    </xf>
    <xf numFmtId="0" fontId="17" fillId="11" borderId="2" xfId="1" applyFont="1" applyFill="1" applyBorder="1" applyAlignment="1" applyProtection="1">
      <alignment horizontal="center" vertical="center" wrapText="1"/>
    </xf>
    <xf numFmtId="0" fontId="17" fillId="11" borderId="3" xfId="1" applyFont="1" applyFill="1" applyBorder="1" applyAlignment="1" applyProtection="1">
      <alignment horizontal="center" vertical="center" wrapText="1"/>
    </xf>
    <xf numFmtId="0" fontId="17" fillId="11" borderId="7" xfId="1" applyFont="1" applyFill="1" applyBorder="1" applyAlignment="1" applyProtection="1">
      <alignment horizontal="center" vertical="center" wrapText="1"/>
    </xf>
    <xf numFmtId="0" fontId="41" fillId="0" borderId="2" xfId="6" applyFont="1" applyFill="1" applyBorder="1" applyAlignment="1">
      <alignment horizontal="center" vertical="center"/>
    </xf>
    <xf numFmtId="0" fontId="41" fillId="0" borderId="7" xfId="6" applyFont="1" applyFill="1" applyBorder="1" applyAlignment="1">
      <alignment horizontal="center" vertical="center"/>
    </xf>
    <xf numFmtId="0" fontId="41" fillId="0" borderId="3" xfId="6" applyFont="1" applyFill="1" applyBorder="1" applyAlignment="1">
      <alignment horizontal="center" vertical="center"/>
    </xf>
    <xf numFmtId="0" fontId="42" fillId="2" borderId="2" xfId="1" applyFont="1" applyFill="1" applyBorder="1" applyAlignment="1" applyProtection="1">
      <alignment horizontal="center" vertical="center"/>
    </xf>
    <xf numFmtId="0" fontId="79" fillId="2" borderId="7" xfId="6" applyFont="1" applyFill="1" applyBorder="1" applyAlignment="1">
      <alignment horizontal="center" vertical="center"/>
    </xf>
    <xf numFmtId="0" fontId="79" fillId="2" borderId="3" xfId="6" applyFont="1" applyFill="1" applyBorder="1" applyAlignment="1">
      <alignment horizontal="center" vertical="center"/>
    </xf>
    <xf numFmtId="0" fontId="36" fillId="0" borderId="2" xfId="6" applyFont="1" applyBorder="1" applyAlignment="1">
      <alignment horizontal="left" vertical="center" wrapText="1"/>
    </xf>
    <xf numFmtId="0" fontId="36" fillId="0" borderId="7" xfId="6" applyFont="1" applyBorder="1" applyAlignment="1">
      <alignment horizontal="left" vertical="center" wrapText="1"/>
    </xf>
    <xf numFmtId="0" fontId="36" fillId="0" borderId="3" xfId="6" applyFont="1" applyBorder="1" applyAlignment="1">
      <alignment horizontal="left" vertical="center" wrapText="1"/>
    </xf>
    <xf numFmtId="165" fontId="46" fillId="2" borderId="2" xfId="0" applyNumberFormat="1" applyFont="1" applyFill="1" applyBorder="1" applyAlignment="1">
      <alignment horizontal="right" vertical="center" wrapText="1" indent="2"/>
    </xf>
    <xf numFmtId="165" fontId="46" fillId="2" borderId="3" xfId="0" applyNumberFormat="1" applyFont="1" applyFill="1" applyBorder="1" applyAlignment="1">
      <alignment horizontal="right" vertical="center" wrapText="1" indent="2"/>
    </xf>
    <xf numFmtId="0" fontId="15" fillId="2" borderId="2" xfId="1" applyFont="1" applyFill="1" applyBorder="1" applyAlignment="1" applyProtection="1">
      <alignment horizontal="left" vertical="center" wrapText="1"/>
    </xf>
    <xf numFmtId="0" fontId="17" fillId="2" borderId="7" xfId="1" applyFont="1" applyFill="1" applyBorder="1" applyAlignment="1" applyProtection="1">
      <alignment horizontal="left" vertical="center" wrapText="1"/>
    </xf>
    <xf numFmtId="0" fontId="17" fillId="2" borderId="3" xfId="1" applyFont="1" applyFill="1" applyBorder="1" applyAlignment="1" applyProtection="1">
      <alignment horizontal="left" vertical="center" wrapText="1"/>
    </xf>
    <xf numFmtId="0" fontId="17" fillId="0" borderId="2" xfId="0" applyFont="1" applyBorder="1" applyAlignment="1">
      <alignment horizontal="left" vertical="center" wrapText="1"/>
    </xf>
    <xf numFmtId="0" fontId="17" fillId="0" borderId="7" xfId="0" applyFont="1" applyBorder="1" applyAlignment="1">
      <alignment horizontal="left" vertical="center" wrapText="1"/>
    </xf>
    <xf numFmtId="0" fontId="17" fillId="0" borderId="3" xfId="0" applyFont="1" applyBorder="1" applyAlignment="1">
      <alignment horizontal="left" vertical="center" wrapText="1"/>
    </xf>
    <xf numFmtId="0" fontId="17" fillId="2" borderId="2" xfId="1" applyFont="1" applyFill="1" applyBorder="1" applyAlignment="1" applyProtection="1">
      <alignment horizontal="center" vertical="center" wrapText="1"/>
    </xf>
    <xf numFmtId="0" fontId="17" fillId="2" borderId="7" xfId="1" applyFont="1" applyFill="1" applyBorder="1" applyAlignment="1" applyProtection="1">
      <alignment horizontal="center" vertical="center" wrapText="1"/>
    </xf>
    <xf numFmtId="0" fontId="17" fillId="2" borderId="3" xfId="1" applyFont="1" applyFill="1" applyBorder="1" applyAlignment="1" applyProtection="1">
      <alignment horizontal="center" vertical="center" wrapText="1"/>
    </xf>
    <xf numFmtId="0" fontId="78" fillId="2" borderId="2" xfId="1" applyFont="1" applyFill="1" applyBorder="1" applyAlignment="1" applyProtection="1">
      <alignment horizontal="center" vertical="center" wrapText="1"/>
    </xf>
    <xf numFmtId="0" fontId="78" fillId="2" borderId="7" xfId="1" applyFont="1" applyFill="1" applyBorder="1" applyAlignment="1" applyProtection="1">
      <alignment horizontal="center" vertical="center" wrapText="1"/>
    </xf>
    <xf numFmtId="0" fontId="78" fillId="2" borderId="3" xfId="1" applyFont="1" applyFill="1" applyBorder="1" applyAlignment="1" applyProtection="1">
      <alignment horizontal="center" vertical="center" wrapText="1"/>
    </xf>
    <xf numFmtId="0" fontId="14" fillId="2" borderId="2" xfId="0" applyFont="1" applyFill="1" applyBorder="1" applyAlignment="1">
      <alignment horizontal="center" vertical="center" wrapText="1"/>
    </xf>
    <xf numFmtId="0" fontId="14" fillId="2" borderId="7" xfId="0" applyFont="1" applyFill="1" applyBorder="1" applyAlignment="1">
      <alignment horizontal="center" vertical="center" wrapText="1"/>
    </xf>
    <xf numFmtId="0" fontId="14" fillId="2" borderId="3" xfId="0" applyFont="1" applyFill="1" applyBorder="1" applyAlignment="1">
      <alignment horizontal="center" vertical="center" wrapText="1"/>
    </xf>
    <xf numFmtId="0" fontId="59" fillId="0" borderId="2" xfId="4" applyFont="1" applyBorder="1" applyAlignment="1">
      <alignment horizontal="center" vertical="center" wrapText="1"/>
    </xf>
    <xf numFmtId="0" fontId="59" fillId="0" borderId="7" xfId="4" applyFont="1" applyBorder="1" applyAlignment="1">
      <alignment horizontal="center" vertical="center" wrapText="1"/>
    </xf>
    <xf numFmtId="0" fontId="59" fillId="0" borderId="3" xfId="4" applyFont="1" applyBorder="1" applyAlignment="1">
      <alignment horizontal="center" vertical="center" wrapText="1"/>
    </xf>
    <xf numFmtId="0" fontId="59" fillId="0" borderId="1" xfId="4" applyFont="1" applyBorder="1" applyAlignment="1">
      <alignment horizontal="center" vertical="center" wrapText="1"/>
    </xf>
    <xf numFmtId="0" fontId="18" fillId="3" borderId="2" xfId="0" applyFont="1" applyFill="1" applyBorder="1" applyAlignment="1">
      <alignment horizontal="center" vertical="center" wrapText="1"/>
    </xf>
    <xf numFmtId="0" fontId="18" fillId="3" borderId="7" xfId="0" applyFont="1" applyFill="1" applyBorder="1" applyAlignment="1">
      <alignment horizontal="center" vertical="center" wrapText="1"/>
    </xf>
    <xf numFmtId="0" fontId="18" fillId="3" borderId="3" xfId="0" applyFont="1" applyFill="1" applyBorder="1" applyAlignment="1">
      <alignment horizontal="center" vertical="center" wrapText="1"/>
    </xf>
    <xf numFmtId="0" fontId="17" fillId="5" borderId="4" xfId="0" applyFont="1" applyFill="1" applyBorder="1" applyAlignment="1">
      <alignment horizontal="center" vertical="center" wrapText="1"/>
    </xf>
    <xf numFmtId="0" fontId="17" fillId="5" borderId="2" xfId="0" applyFont="1" applyFill="1" applyBorder="1" applyAlignment="1">
      <alignment horizontal="center" vertical="center" wrapText="1"/>
    </xf>
    <xf numFmtId="0" fontId="17" fillId="5" borderId="3" xfId="0" applyFont="1" applyFill="1" applyBorder="1" applyAlignment="1">
      <alignment horizontal="center" vertical="center" wrapText="1"/>
    </xf>
    <xf numFmtId="0" fontId="17" fillId="5" borderId="7" xfId="0" applyFont="1" applyFill="1" applyBorder="1" applyAlignment="1">
      <alignment horizontal="center" vertical="center" wrapText="1"/>
    </xf>
    <xf numFmtId="0" fontId="11" fillId="2" borderId="1" xfId="1" applyFill="1" applyBorder="1" applyAlignment="1" applyProtection="1">
      <alignment horizontal="center" vertical="center" wrapText="1"/>
    </xf>
    <xf numFmtId="0" fontId="17" fillId="2" borderId="1" xfId="0" applyFont="1" applyFill="1" applyBorder="1" applyAlignment="1">
      <alignment horizontal="center" vertical="center" wrapText="1"/>
    </xf>
    <xf numFmtId="14" fontId="44" fillId="2" borderId="2" xfId="0" applyNumberFormat="1" applyFont="1" applyFill="1" applyBorder="1" applyAlignment="1">
      <alignment horizontal="center" vertical="center" wrapText="1"/>
    </xf>
    <xf numFmtId="0" fontId="44" fillId="2" borderId="7" xfId="0" applyFont="1" applyFill="1" applyBorder="1" applyAlignment="1">
      <alignment horizontal="center" vertical="center" wrapText="1"/>
    </xf>
    <xf numFmtId="0" fontId="44" fillId="2" borderId="3" xfId="0" applyFont="1" applyFill="1" applyBorder="1" applyAlignment="1">
      <alignment horizontal="center" vertical="center" wrapText="1"/>
    </xf>
    <xf numFmtId="0" fontId="73" fillId="0" borderId="4" xfId="0" applyFont="1" applyBorder="1" applyAlignment="1" applyProtection="1">
      <alignment horizontal="left" vertical="top" wrapText="1"/>
      <protection locked="0"/>
    </xf>
    <xf numFmtId="0" fontId="73" fillId="0" borderId="5" xfId="0" applyFont="1" applyBorder="1" applyAlignment="1" applyProtection="1">
      <alignment horizontal="left" vertical="top" wrapText="1"/>
      <protection locked="0"/>
    </xf>
    <xf numFmtId="0" fontId="73" fillId="0" borderId="6" xfId="0" applyFont="1" applyBorder="1" applyAlignment="1" applyProtection="1">
      <alignment horizontal="left" vertical="top" wrapText="1"/>
      <protection locked="0"/>
    </xf>
    <xf numFmtId="0" fontId="57" fillId="0" borderId="1" xfId="1" applyFont="1" applyBorder="1" applyAlignment="1" applyProtection="1">
      <alignment horizontal="center" vertical="center" wrapText="1"/>
    </xf>
    <xf numFmtId="0" fontId="73" fillId="2" borderId="1" xfId="0" applyFont="1" applyFill="1" applyBorder="1" applyAlignment="1">
      <alignment vertical="center" wrapText="1"/>
    </xf>
    <xf numFmtId="0" fontId="73" fillId="2" borderId="1" xfId="0" applyFont="1" applyFill="1" applyBorder="1" applyAlignment="1">
      <alignment horizontal="left" vertical="top" wrapText="1"/>
    </xf>
    <xf numFmtId="0" fontId="73" fillId="2" borderId="4" xfId="0" applyFont="1" applyFill="1" applyBorder="1" applyAlignment="1">
      <alignment horizontal="left" vertical="top" wrapText="1"/>
    </xf>
    <xf numFmtId="0" fontId="73" fillId="2" borderId="5" xfId="0" applyFont="1" applyFill="1" applyBorder="1" applyAlignment="1">
      <alignment horizontal="left" vertical="top" wrapText="1"/>
    </xf>
    <xf numFmtId="0" fontId="73" fillId="2" borderId="6" xfId="0" applyFont="1" applyFill="1" applyBorder="1" applyAlignment="1">
      <alignment horizontal="left" vertical="top" wrapText="1"/>
    </xf>
    <xf numFmtId="0" fontId="13" fillId="11" borderId="1" xfId="0" applyFont="1" applyFill="1" applyBorder="1" applyAlignment="1">
      <alignment horizontal="center" vertical="center" wrapText="1"/>
    </xf>
    <xf numFmtId="0" fontId="27" fillId="2" borderId="2" xfId="0" applyFont="1" applyFill="1" applyBorder="1" applyAlignment="1">
      <alignment horizontal="center" vertical="center" wrapText="1"/>
    </xf>
    <xf numFmtId="0" fontId="27" fillId="2" borderId="7" xfId="0" applyFont="1" applyFill="1" applyBorder="1" applyAlignment="1">
      <alignment horizontal="center" vertical="center" wrapText="1"/>
    </xf>
    <xf numFmtId="0" fontId="27" fillId="2" borderId="3" xfId="0" applyFont="1" applyFill="1" applyBorder="1" applyAlignment="1">
      <alignment horizontal="center" vertical="center" wrapText="1"/>
    </xf>
    <xf numFmtId="0" fontId="70" fillId="0" borderId="1" xfId="1" applyFont="1" applyBorder="1" applyAlignment="1" applyProtection="1">
      <alignment horizontal="center" vertical="center"/>
    </xf>
    <xf numFmtId="0" fontId="11" fillId="0" borderId="1" xfId="1" applyBorder="1" applyAlignment="1" applyProtection="1">
      <alignment horizontal="center" vertical="center"/>
    </xf>
    <xf numFmtId="0" fontId="0" fillId="0" borderId="1" xfId="0" applyBorder="1" applyAlignment="1">
      <alignment horizontal="left" vertical="center" wrapText="1"/>
    </xf>
    <xf numFmtId="0" fontId="44" fillId="2" borderId="2" xfId="0" applyFont="1" applyFill="1" applyBorder="1" applyAlignment="1">
      <alignment horizontal="center" vertical="center" wrapText="1"/>
    </xf>
    <xf numFmtId="0" fontId="85" fillId="11" borderId="1" xfId="0" applyFont="1" applyFill="1" applyBorder="1" applyAlignment="1">
      <alignment horizontal="center" vertical="center" wrapText="1"/>
    </xf>
    <xf numFmtId="0" fontId="73" fillId="2" borderId="4" xfId="0" applyFont="1" applyFill="1" applyBorder="1" applyAlignment="1">
      <alignment horizontal="left" vertical="center" wrapText="1"/>
    </xf>
    <xf numFmtId="0" fontId="73" fillId="2" borderId="5" xfId="0" applyFont="1" applyFill="1" applyBorder="1" applyAlignment="1">
      <alignment horizontal="left" vertical="center" wrapText="1"/>
    </xf>
    <xf numFmtId="0" fontId="73" fillId="2" borderId="6" xfId="0" applyFont="1" applyFill="1" applyBorder="1" applyAlignment="1">
      <alignment horizontal="left" vertical="center" wrapText="1"/>
    </xf>
    <xf numFmtId="0" fontId="70" fillId="0" borderId="4" xfId="1" applyFont="1" applyBorder="1" applyAlignment="1" applyProtection="1">
      <alignment horizontal="center" vertical="center" wrapText="1"/>
    </xf>
    <xf numFmtId="0" fontId="70" fillId="0" borderId="5" xfId="1" applyFont="1" applyBorder="1" applyAlignment="1" applyProtection="1">
      <alignment horizontal="center" vertical="center" wrapText="1"/>
    </xf>
    <xf numFmtId="0" fontId="70" fillId="0" borderId="6" xfId="1" applyFont="1" applyBorder="1" applyAlignment="1" applyProtection="1">
      <alignment horizontal="center" vertical="center" wrapText="1"/>
    </xf>
    <xf numFmtId="0" fontId="29" fillId="2" borderId="2" xfId="1" applyFont="1" applyFill="1" applyBorder="1" applyAlignment="1" applyProtection="1">
      <alignment horizontal="center" vertical="center" wrapText="1"/>
    </xf>
    <xf numFmtId="0" fontId="51" fillId="2" borderId="7" xfId="0" applyFont="1" applyFill="1" applyBorder="1" applyAlignment="1">
      <alignment horizontal="center" vertical="center" wrapText="1"/>
    </xf>
    <xf numFmtId="0" fontId="51" fillId="2" borderId="3" xfId="0" applyFont="1" applyFill="1" applyBorder="1" applyAlignment="1">
      <alignment horizontal="center" vertical="center" wrapText="1"/>
    </xf>
    <xf numFmtId="0" fontId="41" fillId="2" borderId="2" xfId="0" applyFont="1" applyFill="1" applyBorder="1" applyAlignment="1">
      <alignment horizontal="center" vertical="center" wrapText="1"/>
    </xf>
    <xf numFmtId="0" fontId="41" fillId="2" borderId="7" xfId="0" applyFont="1" applyFill="1" applyBorder="1" applyAlignment="1">
      <alignment horizontal="center" vertical="center" wrapText="1"/>
    </xf>
    <xf numFmtId="0" fontId="41" fillId="2" borderId="26" xfId="0" applyFont="1" applyFill="1" applyBorder="1" applyAlignment="1">
      <alignment horizontal="center" vertical="center" wrapText="1"/>
    </xf>
    <xf numFmtId="0" fontId="61" fillId="2" borderId="7" xfId="0" applyFont="1" applyFill="1" applyBorder="1" applyAlignment="1">
      <alignment horizontal="center" vertical="center" wrapText="1"/>
    </xf>
    <xf numFmtId="0" fontId="61" fillId="2" borderId="26" xfId="0" applyFont="1" applyFill="1" applyBorder="1" applyAlignment="1">
      <alignment horizontal="center" vertical="center" wrapText="1"/>
    </xf>
    <xf numFmtId="0" fontId="41" fillId="2" borderId="44" xfId="0" applyFont="1" applyFill="1" applyBorder="1" applyAlignment="1">
      <alignment horizontal="center" vertical="center" wrapText="1"/>
    </xf>
    <xf numFmtId="0" fontId="41" fillId="2" borderId="32" xfId="0" applyFont="1" applyFill="1" applyBorder="1" applyAlignment="1">
      <alignment horizontal="center" vertical="center" wrapText="1"/>
    </xf>
    <xf numFmtId="0" fontId="41" fillId="2" borderId="30" xfId="0" applyFont="1" applyFill="1" applyBorder="1" applyAlignment="1">
      <alignment horizontal="center" vertical="center" wrapText="1"/>
    </xf>
    <xf numFmtId="14" fontId="41" fillId="2" borderId="1" xfId="0" applyNumberFormat="1" applyFont="1" applyFill="1" applyBorder="1" applyAlignment="1">
      <alignment horizontal="center" vertical="center" wrapText="1"/>
    </xf>
    <xf numFmtId="0" fontId="41" fillId="2" borderId="1" xfId="0" applyFont="1" applyFill="1" applyBorder="1" applyAlignment="1">
      <alignment horizontal="center" vertical="center" wrapText="1"/>
    </xf>
    <xf numFmtId="0" fontId="28" fillId="9" borderId="1" xfId="6" applyFont="1" applyFill="1" applyBorder="1" applyAlignment="1">
      <alignment horizontal="center" vertical="center" wrapText="1"/>
    </xf>
    <xf numFmtId="0" fontId="39" fillId="5" borderId="1" xfId="0" applyFont="1" applyFill="1" applyBorder="1" applyAlignment="1">
      <alignment horizontal="center" vertical="center" wrapText="1"/>
    </xf>
    <xf numFmtId="0" fontId="20" fillId="5" borderId="1" xfId="0" applyFont="1" applyFill="1" applyBorder="1"/>
    <xf numFmtId="0" fontId="28" fillId="9" borderId="1" xfId="0" applyFont="1" applyFill="1" applyBorder="1" applyAlignment="1">
      <alignment horizontal="center" vertical="center" wrapText="1"/>
    </xf>
    <xf numFmtId="4" fontId="20" fillId="2" borderId="2" xfId="0" applyNumberFormat="1" applyFont="1" applyFill="1" applyBorder="1" applyAlignment="1">
      <alignment horizontal="center"/>
    </xf>
    <xf numFmtId="4" fontId="20" fillId="2" borderId="7" xfId="0" applyNumberFormat="1" applyFont="1" applyFill="1" applyBorder="1" applyAlignment="1">
      <alignment horizontal="center"/>
    </xf>
    <xf numFmtId="4" fontId="20" fillId="2" borderId="3" xfId="0" applyNumberFormat="1" applyFont="1" applyFill="1" applyBorder="1" applyAlignment="1">
      <alignment horizontal="center"/>
    </xf>
    <xf numFmtId="0" fontId="17" fillId="8" borderId="2" xfId="0" applyFont="1" applyFill="1" applyBorder="1" applyAlignment="1">
      <alignment horizontal="center" vertical="center" wrapText="1"/>
    </xf>
    <xf numFmtId="0" fontId="17" fillId="8" borderId="3" xfId="0" applyFont="1" applyFill="1" applyBorder="1" applyAlignment="1">
      <alignment horizontal="center" vertical="center" wrapText="1"/>
    </xf>
    <xf numFmtId="4" fontId="76" fillId="2" borderId="4" xfId="1" applyNumberFormat="1" applyFont="1" applyFill="1" applyBorder="1" applyAlignment="1" applyProtection="1">
      <alignment horizontal="center" vertical="center" wrapText="1"/>
    </xf>
    <xf numFmtId="4" fontId="76" fillId="2" borderId="5" xfId="1" applyNumberFormat="1" applyFont="1" applyFill="1" applyBorder="1" applyAlignment="1" applyProtection="1">
      <alignment horizontal="center" vertical="center" wrapText="1"/>
    </xf>
    <xf numFmtId="4" fontId="76" fillId="2" borderId="6" xfId="1" applyNumberFormat="1" applyFont="1" applyFill="1" applyBorder="1" applyAlignment="1" applyProtection="1">
      <alignment horizontal="center" vertical="center" wrapText="1"/>
    </xf>
    <xf numFmtId="4" fontId="45" fillId="2" borderId="4" xfId="1" applyNumberFormat="1" applyFont="1" applyFill="1" applyBorder="1" applyAlignment="1" applyProtection="1">
      <alignment horizontal="center" vertical="center" wrapText="1"/>
    </xf>
    <xf numFmtId="4" fontId="45" fillId="2" borderId="5" xfId="1" applyNumberFormat="1" applyFont="1" applyFill="1" applyBorder="1" applyAlignment="1" applyProtection="1">
      <alignment horizontal="center" vertical="center" wrapText="1"/>
    </xf>
    <xf numFmtId="4" fontId="45" fillId="2" borderId="6" xfId="1" applyNumberFormat="1" applyFont="1" applyFill="1" applyBorder="1" applyAlignment="1" applyProtection="1">
      <alignment horizontal="center" vertical="center" wrapText="1"/>
    </xf>
    <xf numFmtId="4" fontId="11" fillId="2" borderId="4" xfId="1" applyNumberFormat="1" applyFill="1" applyBorder="1" applyAlignment="1" applyProtection="1">
      <alignment horizontal="center" vertical="center" wrapText="1"/>
    </xf>
    <xf numFmtId="4" fontId="11" fillId="2" borderId="5" xfId="1" applyNumberFormat="1" applyFill="1" applyBorder="1" applyAlignment="1" applyProtection="1">
      <alignment horizontal="center" vertical="center" wrapText="1"/>
    </xf>
    <xf numFmtId="4" fontId="11" fillId="2" borderId="6" xfId="1" applyNumberFormat="1" applyFill="1" applyBorder="1" applyAlignment="1" applyProtection="1">
      <alignment horizontal="center" vertical="center" wrapText="1"/>
    </xf>
    <xf numFmtId="0" fontId="41" fillId="4" borderId="1" xfId="0" applyFont="1" applyFill="1" applyBorder="1" applyAlignment="1">
      <alignment horizontal="center" vertical="center" wrapText="1"/>
    </xf>
    <xf numFmtId="14" fontId="41" fillId="4" borderId="1" xfId="0" applyNumberFormat="1" applyFont="1" applyFill="1" applyBorder="1" applyAlignment="1">
      <alignment horizontal="center" vertical="center" wrapText="1"/>
    </xf>
    <xf numFmtId="0" fontId="25" fillId="9" borderId="1" xfId="0" applyFont="1" applyFill="1" applyBorder="1" applyAlignment="1">
      <alignment horizontal="left" vertical="center" wrapText="1"/>
    </xf>
    <xf numFmtId="0" fontId="34" fillId="9" borderId="1" xfId="0" applyFont="1" applyFill="1" applyBorder="1" applyAlignment="1">
      <alignment horizontal="center" vertical="center" wrapText="1"/>
    </xf>
    <xf numFmtId="0" fontId="11" fillId="0" borderId="4" xfId="1" applyBorder="1" applyAlignment="1" applyProtection="1">
      <alignment horizontal="center" vertical="center" wrapText="1"/>
    </xf>
    <xf numFmtId="0" fontId="11" fillId="0" borderId="5" xfId="1" applyBorder="1" applyAlignment="1" applyProtection="1">
      <alignment horizontal="center" vertical="center" wrapText="1"/>
    </xf>
    <xf numFmtId="0" fontId="11" fillId="0" borderId="6" xfId="1" applyBorder="1" applyAlignment="1" applyProtection="1">
      <alignment horizontal="center" vertical="center" wrapText="1"/>
    </xf>
    <xf numFmtId="0" fontId="25" fillId="9" borderId="2" xfId="0" applyFont="1" applyFill="1" applyBorder="1" applyAlignment="1">
      <alignment horizontal="left" vertical="center" wrapText="1"/>
    </xf>
    <xf numFmtId="0" fontId="25" fillId="9" borderId="7" xfId="0" applyFont="1" applyFill="1" applyBorder="1" applyAlignment="1">
      <alignment horizontal="left" vertical="center" wrapText="1"/>
    </xf>
    <xf numFmtId="0" fontId="28" fillId="9" borderId="2" xfId="0" applyFont="1" applyFill="1" applyBorder="1" applyAlignment="1">
      <alignment horizontal="left" vertical="center" wrapText="1"/>
    </xf>
    <xf numFmtId="0" fontId="28" fillId="9" borderId="7" xfId="0" applyFont="1" applyFill="1" applyBorder="1" applyAlignment="1">
      <alignment horizontal="left" vertical="center" wrapText="1"/>
    </xf>
    <xf numFmtId="10" fontId="25" fillId="2" borderId="2" xfId="0" applyNumberFormat="1" applyFont="1" applyFill="1" applyBorder="1" applyAlignment="1">
      <alignment horizontal="center" vertical="center" wrapText="1"/>
    </xf>
    <xf numFmtId="10" fontId="25" fillId="2" borderId="3" xfId="0" applyNumberFormat="1" applyFont="1" applyFill="1" applyBorder="1" applyAlignment="1">
      <alignment horizontal="center" vertical="center" wrapText="1"/>
    </xf>
    <xf numFmtId="0" fontId="10" fillId="8" borderId="2" xfId="0" applyFont="1" applyFill="1" applyBorder="1" applyAlignment="1">
      <alignment horizontal="center" vertical="center" wrapText="1"/>
    </xf>
    <xf numFmtId="10" fontId="11" fillId="2" borderId="2" xfId="1" applyNumberFormat="1" applyFill="1" applyBorder="1" applyAlignment="1" applyProtection="1">
      <alignment horizontal="center" vertical="center" wrapText="1"/>
    </xf>
    <xf numFmtId="10" fontId="11" fillId="2" borderId="3" xfId="1" applyNumberFormat="1" applyFill="1" applyBorder="1" applyAlignment="1" applyProtection="1">
      <alignment horizontal="center" vertical="center" wrapText="1"/>
    </xf>
    <xf numFmtId="0" fontId="17" fillId="8" borderId="1" xfId="0" applyFont="1" applyFill="1" applyBorder="1" applyAlignment="1">
      <alignment horizontal="center" vertical="center" wrapText="1"/>
    </xf>
    <xf numFmtId="4" fontId="41" fillId="2" borderId="2" xfId="0" applyNumberFormat="1" applyFont="1" applyFill="1" applyBorder="1" applyAlignment="1">
      <alignment horizontal="center" vertical="center" wrapText="1"/>
    </xf>
    <xf numFmtId="4" fontId="41" fillId="2" borderId="7" xfId="0" applyNumberFormat="1" applyFont="1" applyFill="1" applyBorder="1" applyAlignment="1">
      <alignment horizontal="center" vertical="center" wrapText="1"/>
    </xf>
    <xf numFmtId="4" fontId="41" fillId="2" borderId="3" xfId="0" applyNumberFormat="1" applyFont="1" applyFill="1" applyBorder="1" applyAlignment="1">
      <alignment horizontal="center" vertical="center" wrapText="1"/>
    </xf>
    <xf numFmtId="0" fontId="57" fillId="0" borderId="2" xfId="1" applyFont="1" applyBorder="1" applyAlignment="1" applyProtection="1">
      <alignment horizontal="center" vertical="center" wrapText="1"/>
    </xf>
    <xf numFmtId="0" fontId="57" fillId="0" borderId="7" xfId="1" applyFont="1" applyBorder="1" applyAlignment="1" applyProtection="1">
      <alignment horizontal="center" vertical="center" wrapText="1"/>
    </xf>
    <xf numFmtId="0" fontId="17" fillId="7" borderId="1" xfId="0" applyFont="1" applyFill="1" applyBorder="1" applyAlignment="1">
      <alignment horizontal="center" vertical="center" wrapText="1"/>
    </xf>
    <xf numFmtId="49" fontId="24" fillId="4" borderId="1" xfId="0" applyNumberFormat="1" applyFont="1" applyFill="1" applyBorder="1" applyAlignment="1">
      <alignment horizontal="center" vertical="center" wrapText="1"/>
    </xf>
    <xf numFmtId="49" fontId="20" fillId="4" borderId="1" xfId="0" applyNumberFormat="1" applyFont="1" applyFill="1" applyBorder="1" applyAlignment="1">
      <alignment horizontal="center" vertical="center" wrapText="1"/>
    </xf>
    <xf numFmtId="0" fontId="45" fillId="4" borderId="1" xfId="1" applyFont="1" applyFill="1" applyBorder="1" applyAlignment="1" applyProtection="1">
      <alignment horizontal="center" vertical="center" wrapText="1"/>
    </xf>
    <xf numFmtId="0" fontId="51" fillId="4" borderId="1" xfId="0" applyFont="1" applyFill="1" applyBorder="1" applyAlignment="1">
      <alignment horizontal="center" vertical="center" wrapText="1"/>
    </xf>
    <xf numFmtId="0" fontId="45" fillId="0" borderId="1" xfId="1" applyFont="1" applyBorder="1" applyAlignment="1" applyProtection="1">
      <alignment horizontal="center" vertical="center"/>
    </xf>
    <xf numFmtId="0" fontId="7" fillId="0" borderId="25" xfId="0" applyFont="1" applyBorder="1" applyAlignment="1">
      <alignment horizontal="center" vertical="center"/>
    </xf>
    <xf numFmtId="0" fontId="7" fillId="0" borderId="26" xfId="0" applyFont="1" applyBorder="1" applyAlignment="1">
      <alignment horizontal="center" vertical="center"/>
    </xf>
    <xf numFmtId="0" fontId="7" fillId="0" borderId="14" xfId="0" applyFont="1" applyBorder="1" applyAlignment="1">
      <alignment horizontal="center" vertical="center"/>
    </xf>
    <xf numFmtId="0" fontId="7" fillId="0" borderId="30" xfId="0" applyFont="1" applyBorder="1" applyAlignment="1">
      <alignment horizontal="center" vertical="center"/>
    </xf>
    <xf numFmtId="0" fontId="0" fillId="0" borderId="36" xfId="0" applyBorder="1" applyAlignment="1">
      <alignment horizontal="center" vertical="center" wrapText="1"/>
    </xf>
    <xf numFmtId="0" fontId="0" fillId="0" borderId="27" xfId="0" applyBorder="1" applyAlignment="1">
      <alignment horizontal="center" vertical="center" wrapText="1"/>
    </xf>
    <xf numFmtId="0" fontId="0" fillId="0" borderId="34" xfId="0" applyBorder="1" applyAlignment="1">
      <alignment horizontal="left" vertical="top" wrapText="1"/>
    </xf>
    <xf numFmtId="0" fontId="0" fillId="0" borderId="6" xfId="0" applyBorder="1" applyAlignment="1">
      <alignment horizontal="left" vertical="top" wrapText="1"/>
    </xf>
    <xf numFmtId="0" fontId="9" fillId="0" borderId="37" xfId="0" applyFont="1" applyBorder="1" applyAlignment="1">
      <alignment horizontal="center" vertical="center"/>
    </xf>
    <xf numFmtId="0" fontId="9" fillId="0" borderId="38" xfId="0" applyFont="1" applyBorder="1" applyAlignment="1">
      <alignment horizontal="center" vertical="center"/>
    </xf>
    <xf numFmtId="0" fontId="9" fillId="0" borderId="39" xfId="0" applyFont="1" applyBorder="1" applyAlignment="1">
      <alignment horizontal="center" vertical="center"/>
    </xf>
    <xf numFmtId="0" fontId="40" fillId="12" borderId="19" xfId="0" applyFont="1" applyFill="1" applyBorder="1" applyAlignment="1">
      <alignment horizontal="center" vertical="center" wrapText="1"/>
    </xf>
    <xf numFmtId="0" fontId="40" fillId="12" borderId="21" xfId="0" applyFont="1" applyFill="1" applyBorder="1" applyAlignment="1">
      <alignment horizontal="center" vertical="center" wrapText="1"/>
    </xf>
    <xf numFmtId="0" fontId="40" fillId="12" borderId="31" xfId="0" applyFont="1" applyFill="1" applyBorder="1" applyAlignment="1">
      <alignment horizontal="center" vertical="center" wrapText="1"/>
    </xf>
    <xf numFmtId="0" fontId="40" fillId="12" borderId="32" xfId="0" applyFont="1" applyFill="1" applyBorder="1" applyAlignment="1">
      <alignment horizontal="center" vertical="center" wrapText="1"/>
    </xf>
    <xf numFmtId="0" fontId="40" fillId="12" borderId="22" xfId="0" applyFont="1" applyFill="1" applyBorder="1" applyAlignment="1">
      <alignment horizontal="center" vertical="center" wrapText="1"/>
    </xf>
    <xf numFmtId="0" fontId="40" fillId="12" borderId="23" xfId="0" applyFont="1" applyFill="1" applyBorder="1" applyAlignment="1">
      <alignment horizontal="center" vertical="center" wrapText="1"/>
    </xf>
    <xf numFmtId="0" fontId="40" fillId="12" borderId="24" xfId="0" applyFont="1" applyFill="1" applyBorder="1" applyAlignment="1">
      <alignment horizontal="center" vertical="center" wrapText="1"/>
    </xf>
    <xf numFmtId="0" fontId="7" fillId="0" borderId="23" xfId="0" applyFont="1" applyBorder="1" applyAlignment="1">
      <alignment horizontal="justify" vertical="top" wrapText="1"/>
    </xf>
    <xf numFmtId="0" fontId="0" fillId="0" borderId="23" xfId="0" applyBorder="1" applyAlignment="1">
      <alignment horizontal="justify" vertical="top" wrapText="1"/>
    </xf>
    <xf numFmtId="0" fontId="0" fillId="0" borderId="24" xfId="0" applyBorder="1" applyAlignment="1">
      <alignment horizontal="justify" vertical="top" wrapText="1"/>
    </xf>
    <xf numFmtId="0" fontId="7" fillId="0" borderId="10" xfId="0" applyFont="1" applyBorder="1" applyAlignment="1">
      <alignment horizontal="center" vertical="center"/>
    </xf>
    <xf numFmtId="0" fontId="7" fillId="0" borderId="13" xfId="0" applyFont="1" applyBorder="1" applyAlignment="1">
      <alignment horizontal="center" vertical="center"/>
    </xf>
    <xf numFmtId="0" fontId="7" fillId="0" borderId="15" xfId="0" applyFont="1" applyBorder="1" applyAlignment="1">
      <alignment horizontal="center" vertical="center"/>
    </xf>
    <xf numFmtId="0" fontId="7" fillId="0" borderId="11" xfId="0" applyFont="1" applyBorder="1" applyAlignment="1">
      <alignment horizontal="left" vertical="top" wrapText="1"/>
    </xf>
    <xf numFmtId="0" fontId="0" fillId="0" borderId="1" xfId="0" applyBorder="1" applyAlignment="1">
      <alignment horizontal="left" vertical="top" wrapText="1"/>
    </xf>
    <xf numFmtId="0" fontId="0" fillId="0" borderId="16" xfId="0" applyBorder="1" applyAlignment="1">
      <alignment horizontal="left" vertical="top" wrapText="1"/>
    </xf>
    <xf numFmtId="0" fontId="7" fillId="0" borderId="11" xfId="0" applyFont="1" applyBorder="1" applyAlignment="1">
      <alignment horizontal="left" vertical="center" wrapText="1"/>
    </xf>
    <xf numFmtId="0" fontId="0" fillId="0" borderId="16" xfId="0" applyBorder="1" applyAlignment="1">
      <alignment horizontal="left" vertical="center" wrapText="1"/>
    </xf>
    <xf numFmtId="0" fontId="40" fillId="12" borderId="33" xfId="0" applyFont="1" applyFill="1" applyBorder="1" applyAlignment="1">
      <alignment horizontal="center"/>
    </xf>
    <xf numFmtId="0" fontId="40" fillId="12" borderId="34" xfId="0" applyFont="1" applyFill="1" applyBorder="1" applyAlignment="1">
      <alignment horizontal="center"/>
    </xf>
    <xf numFmtId="0" fontId="40" fillId="12" borderId="35" xfId="0" applyFont="1" applyFill="1" applyBorder="1" applyAlignment="1">
      <alignment horizontal="center"/>
    </xf>
    <xf numFmtId="0" fontId="64" fillId="14" borderId="1" xfId="0" applyFont="1" applyFill="1" applyBorder="1" applyAlignment="1">
      <alignment horizontal="center" vertical="center" wrapText="1"/>
    </xf>
    <xf numFmtId="0" fontId="28" fillId="2" borderId="1" xfId="0" applyFont="1" applyFill="1" applyBorder="1" applyAlignment="1">
      <alignment horizontal="center" vertical="center" wrapText="1"/>
    </xf>
    <xf numFmtId="0" fontId="9" fillId="15" borderId="1" xfId="5" applyFont="1" applyFill="1" applyBorder="1" applyAlignment="1">
      <alignment horizontal="left" vertical="center" wrapText="1"/>
    </xf>
    <xf numFmtId="0" fontId="8" fillId="15" borderId="1" xfId="5" applyFont="1" applyFill="1" applyBorder="1" applyAlignment="1">
      <alignment horizontal="center" vertical="center" wrapText="1"/>
    </xf>
    <xf numFmtId="0" fontId="22" fillId="15" borderId="1" xfId="2" applyFill="1" applyBorder="1" applyAlignment="1">
      <alignment horizontal="center" vertical="center" wrapText="1"/>
    </xf>
    <xf numFmtId="2" fontId="66" fillId="2" borderId="1" xfId="0" applyNumberFormat="1" applyFont="1" applyFill="1" applyBorder="1" applyAlignment="1">
      <alignment horizontal="center" vertical="center" wrapText="1"/>
    </xf>
    <xf numFmtId="0" fontId="63" fillId="14" borderId="48" xfId="0" applyFont="1" applyFill="1" applyBorder="1" applyAlignment="1">
      <alignment horizontal="center" vertical="center" wrapText="1"/>
    </xf>
    <xf numFmtId="0" fontId="63" fillId="14" borderId="8" xfId="0" applyFont="1" applyFill="1" applyBorder="1" applyAlignment="1">
      <alignment horizontal="center" vertical="center" wrapText="1"/>
    </xf>
    <xf numFmtId="0" fontId="63" fillId="14" borderId="49" xfId="0" applyFont="1" applyFill="1" applyBorder="1" applyAlignment="1">
      <alignment horizontal="center" vertical="center" wrapText="1"/>
    </xf>
    <xf numFmtId="0" fontId="63" fillId="14" borderId="40" xfId="0" applyFont="1" applyFill="1" applyBorder="1" applyAlignment="1">
      <alignment horizontal="center" vertical="center" wrapText="1"/>
    </xf>
    <xf numFmtId="0" fontId="63" fillId="14" borderId="1" xfId="0" applyFont="1" applyFill="1" applyBorder="1" applyAlignment="1">
      <alignment horizontal="center" vertical="center" wrapText="1"/>
    </xf>
    <xf numFmtId="0" fontId="63" fillId="14" borderId="2" xfId="0" applyFont="1" applyFill="1" applyBorder="1" applyAlignment="1">
      <alignment horizontal="center" vertical="center" wrapText="1"/>
    </xf>
    <xf numFmtId="0" fontId="63" fillId="14" borderId="7" xfId="0" applyFont="1" applyFill="1" applyBorder="1" applyAlignment="1">
      <alignment horizontal="center" vertical="center" wrapText="1"/>
    </xf>
    <xf numFmtId="0" fontId="63" fillId="14" borderId="3" xfId="0" applyFont="1" applyFill="1" applyBorder="1" applyAlignment="1">
      <alignment horizontal="center" vertical="center" wrapText="1"/>
    </xf>
    <xf numFmtId="0" fontId="0" fillId="2" borderId="4" xfId="0" applyFill="1" applyBorder="1" applyAlignment="1">
      <alignment horizontal="left" vertical="center" wrapText="1"/>
    </xf>
    <xf numFmtId="0" fontId="0" fillId="2" borderId="6" xfId="0" applyFill="1" applyBorder="1" applyAlignment="1">
      <alignment horizontal="left" vertical="center" wrapText="1"/>
    </xf>
    <xf numFmtId="2" fontId="0" fillId="2" borderId="4" xfId="0" applyNumberFormat="1" applyFill="1" applyBorder="1" applyAlignment="1">
      <alignment horizontal="center" vertical="center" wrapText="1"/>
    </xf>
    <xf numFmtId="2" fontId="0" fillId="2" borderId="6" xfId="0" applyNumberForma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2" xfId="0" applyFont="1" applyFill="1" applyBorder="1" applyAlignment="1">
      <alignment horizontal="center" vertical="center" wrapText="1"/>
    </xf>
    <xf numFmtId="0" fontId="0" fillId="2" borderId="7" xfId="0" applyFont="1" applyFill="1" applyBorder="1" applyAlignment="1">
      <alignment horizontal="center" vertical="center" wrapText="1"/>
    </xf>
    <xf numFmtId="0" fontId="0" fillId="2" borderId="3" xfId="0" applyFont="1" applyFill="1" applyBorder="1" applyAlignment="1">
      <alignment horizontal="center" vertical="center" wrapText="1"/>
    </xf>
    <xf numFmtId="0" fontId="28" fillId="2" borderId="2" xfId="0" applyFont="1" applyFill="1" applyBorder="1" applyAlignment="1">
      <alignment horizontal="center" vertical="center" wrapText="1"/>
    </xf>
    <xf numFmtId="0" fontId="28" fillId="2" borderId="7" xfId="0" applyFont="1" applyFill="1" applyBorder="1" applyAlignment="1">
      <alignment horizontal="center" vertical="center" wrapText="1"/>
    </xf>
    <xf numFmtId="0" fontId="28" fillId="2" borderId="3" xfId="0" applyFont="1" applyFill="1" applyBorder="1" applyAlignment="1">
      <alignment horizontal="center" vertical="center" wrapText="1"/>
    </xf>
    <xf numFmtId="0" fontId="23" fillId="2" borderId="2" xfId="0" applyFont="1" applyFill="1" applyBorder="1" applyAlignment="1">
      <alignment horizontal="center" vertical="center" wrapText="1"/>
    </xf>
    <xf numFmtId="0" fontId="23" fillId="2" borderId="7" xfId="0" applyFont="1" applyFill="1" applyBorder="1" applyAlignment="1">
      <alignment horizontal="center" vertical="center" wrapText="1"/>
    </xf>
    <xf numFmtId="0" fontId="23" fillId="2" borderId="3" xfId="0" applyFont="1" applyFill="1" applyBorder="1" applyAlignment="1">
      <alignment horizontal="center" vertical="center" wrapText="1"/>
    </xf>
    <xf numFmtId="0" fontId="67" fillId="5" borderId="1" xfId="0" applyFont="1" applyFill="1" applyBorder="1" applyAlignment="1">
      <alignment horizontal="center" vertical="center" wrapText="1"/>
    </xf>
    <xf numFmtId="2" fontId="67" fillId="5" borderId="1"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3" fillId="2" borderId="48" xfId="0" applyFont="1" applyFill="1" applyBorder="1" applyAlignment="1">
      <alignment horizontal="center" vertical="center" wrapText="1"/>
    </xf>
    <xf numFmtId="0" fontId="13" fillId="2" borderId="49" xfId="0" applyFont="1" applyFill="1" applyBorder="1" applyAlignment="1">
      <alignment horizontal="center" vertical="center" wrapText="1"/>
    </xf>
    <xf numFmtId="0" fontId="13" fillId="2" borderId="50" xfId="0" applyFont="1" applyFill="1" applyBorder="1" applyAlignment="1">
      <alignment horizontal="center" vertical="center" wrapText="1"/>
    </xf>
    <xf numFmtId="0" fontId="13" fillId="2" borderId="51" xfId="0" applyFont="1" applyFill="1" applyBorder="1" applyAlignment="1">
      <alignment horizontal="center" vertical="center" wrapText="1"/>
    </xf>
    <xf numFmtId="0" fontId="13" fillId="2" borderId="8" xfId="0" applyFont="1" applyFill="1" applyBorder="1" applyAlignment="1">
      <alignment horizontal="center" vertical="center" wrapText="1"/>
    </xf>
    <xf numFmtId="0" fontId="13" fillId="2" borderId="40" xfId="0" applyFont="1" applyFill="1" applyBorder="1" applyAlignment="1">
      <alignment horizontal="center" vertical="center" wrapText="1"/>
    </xf>
    <xf numFmtId="0" fontId="68" fillId="2" borderId="52" xfId="0" applyFont="1" applyFill="1" applyBorder="1" applyAlignment="1">
      <alignment horizontal="left" vertical="center" wrapText="1"/>
    </xf>
    <xf numFmtId="0" fontId="13" fillId="2" borderId="2" xfId="0" applyFont="1" applyFill="1" applyBorder="1" applyAlignment="1">
      <alignment horizontal="center" vertical="center" wrapText="1"/>
    </xf>
    <xf numFmtId="0" fontId="13" fillId="2" borderId="7"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2" xfId="0" applyFont="1" applyFill="1" applyBorder="1" applyAlignment="1">
      <alignment horizontal="center" vertical="center"/>
    </xf>
    <xf numFmtId="0" fontId="13" fillId="2" borderId="7" xfId="0" applyFont="1" applyFill="1" applyBorder="1" applyAlignment="1">
      <alignment horizontal="center" vertical="center"/>
    </xf>
    <xf numFmtId="0" fontId="13" fillId="2" borderId="3" xfId="0" applyFont="1" applyFill="1" applyBorder="1" applyAlignment="1">
      <alignment horizontal="center" vertical="center"/>
    </xf>
    <xf numFmtId="0" fontId="0" fillId="2" borderId="4" xfId="0" applyFont="1" applyFill="1" applyBorder="1" applyAlignment="1">
      <alignment horizontal="center" vertical="center" wrapText="1"/>
    </xf>
    <xf numFmtId="2" fontId="0" fillId="2" borderId="4" xfId="0" applyNumberFormat="1" applyFont="1" applyFill="1" applyBorder="1" applyAlignment="1">
      <alignment horizontal="center" vertical="center" wrapText="1"/>
    </xf>
    <xf numFmtId="2" fontId="0" fillId="2" borderId="5" xfId="0" applyNumberFormat="1" applyFont="1" applyFill="1" applyBorder="1" applyAlignment="1">
      <alignment horizontal="center" vertical="center" wrapText="1"/>
    </xf>
    <xf numFmtId="2" fontId="0" fillId="2" borderId="6" xfId="0" applyNumberFormat="1" applyFont="1" applyFill="1" applyBorder="1" applyAlignment="1">
      <alignment horizontal="center" vertical="center" wrapText="1"/>
    </xf>
    <xf numFmtId="0" fontId="0" fillId="2" borderId="48" xfId="0" applyFont="1" applyFill="1" applyBorder="1" applyAlignment="1">
      <alignment horizontal="left" vertical="center" wrapText="1"/>
    </xf>
    <xf numFmtId="0" fontId="0" fillId="2" borderId="52" xfId="0" applyFont="1" applyFill="1" applyBorder="1" applyAlignment="1">
      <alignment horizontal="left" vertical="center" wrapText="1"/>
    </xf>
    <xf numFmtId="0" fontId="0" fillId="2" borderId="49" xfId="0" applyFont="1" applyFill="1" applyBorder="1" applyAlignment="1">
      <alignment horizontal="left" vertical="center" wrapText="1"/>
    </xf>
    <xf numFmtId="0" fontId="0" fillId="2" borderId="50" xfId="0" applyFont="1" applyFill="1" applyBorder="1" applyAlignment="1">
      <alignment horizontal="left" vertical="center" wrapText="1"/>
    </xf>
    <xf numFmtId="0" fontId="0" fillId="2" borderId="0" xfId="0" applyFont="1" applyFill="1" applyBorder="1" applyAlignment="1">
      <alignment horizontal="left" vertical="center" wrapText="1"/>
    </xf>
    <xf numFmtId="0" fontId="0" fillId="2" borderId="51" xfId="0" applyFont="1" applyFill="1" applyBorder="1" applyAlignment="1">
      <alignment horizontal="left" vertical="center" wrapText="1"/>
    </xf>
    <xf numFmtId="0" fontId="0" fillId="2" borderId="8" xfId="0" applyFont="1" applyFill="1" applyBorder="1" applyAlignment="1">
      <alignment horizontal="left" vertical="center" wrapText="1"/>
    </xf>
    <xf numFmtId="0" fontId="0" fillId="2" borderId="9" xfId="0" applyFont="1" applyFill="1" applyBorder="1" applyAlignment="1">
      <alignment horizontal="left" vertical="center" wrapText="1"/>
    </xf>
    <xf numFmtId="0" fontId="0" fillId="2" borderId="40" xfId="0" applyFont="1" applyFill="1" applyBorder="1" applyAlignment="1">
      <alignment horizontal="left" vertical="center" wrapText="1"/>
    </xf>
    <xf numFmtId="0" fontId="13" fillId="2" borderId="1" xfId="0" applyFont="1" applyFill="1" applyBorder="1" applyAlignment="1">
      <alignment horizontal="center" vertical="center"/>
    </xf>
    <xf numFmtId="0" fontId="0" fillId="2" borderId="1" xfId="0" applyFill="1" applyBorder="1" applyAlignment="1">
      <alignment horizontal="center" vertical="center"/>
    </xf>
    <xf numFmtId="0" fontId="0" fillId="2" borderId="0" xfId="0" applyFill="1" applyBorder="1" applyAlignment="1">
      <alignment horizontal="center" vertical="center" wrapText="1"/>
    </xf>
  </cellXfs>
  <cellStyles count="15">
    <cellStyle name="Hipervínculo" xfId="1" builtinId="8"/>
    <cellStyle name="Hipervínculo 2" xfId="2"/>
    <cellStyle name="Millares" xfId="14" builtinId="3"/>
    <cellStyle name="Millares 2" xfId="7"/>
    <cellStyle name="Millares 3" xfId="8"/>
    <cellStyle name="Millares 4" xfId="12"/>
    <cellStyle name="Normal" xfId="0" builtinId="0"/>
    <cellStyle name="Normal 2" xfId="5"/>
    <cellStyle name="Normal 2 2" xfId="6"/>
    <cellStyle name="Normal 3" xfId="9"/>
    <cellStyle name="Normal 4" xfId="13"/>
    <cellStyle name="Normal 4 2" xfId="4"/>
    <cellStyle name="Porcentaje" xfId="3" builtinId="5"/>
    <cellStyle name="Porcentaje 2" xfId="10"/>
    <cellStyle name="Porcentaje 3" xfId="11"/>
  </cellStyles>
  <dxfs count="0"/>
  <tableStyles count="0" defaultTableStyle="TableStyleMedium9" defaultPivotStyle="PivotStyleLight16"/>
  <colors>
    <mruColors>
      <color rgb="FFFFCC99"/>
      <color rgb="FF0000FF"/>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externalLink" Target="externalLinks/externalLink2.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externalLink" Target="externalLinks/externalLink1.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sharedStrings" Target="sharedString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styles" Target="styles.xml"/><Relationship Id="rId10" Type="http://schemas.openxmlformats.org/officeDocument/2006/relationships/worksheet" Target="worksheets/sheet10.xml"/><Relationship Id="rId19" Type="http://schemas.openxmlformats.org/officeDocument/2006/relationships/worksheet" Target="worksheets/sheet19.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theme" Target="theme/theme1.xml"/><Relationship Id="rId30"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1" Type="http://schemas.openxmlformats.org/officeDocument/2006/relationships/image" Target="../media/image3.emf"/></Relationships>
</file>

<file path=xl/drawings/_rels/drawing3.xml.rels><?xml version="1.0" encoding="UTF-8" standalone="yes"?>
<Relationships xmlns="http://schemas.openxmlformats.org/package/2006/relationships"><Relationship Id="rId1" Type="http://schemas.openxmlformats.org/officeDocument/2006/relationships/image" Target="../media/image4.png"/></Relationships>
</file>

<file path=xl/drawings/_rels/drawing4.xml.rels><?xml version="1.0" encoding="UTF-8" standalone="yes"?>
<Relationships xmlns="http://schemas.openxmlformats.org/package/2006/relationships"><Relationship Id="rId1" Type="http://schemas.openxmlformats.org/officeDocument/2006/relationships/image" Target="../media/image5.png"/></Relationships>
</file>

<file path=xl/drawings/_rels/drawing5.xml.rels><?xml version="1.0" encoding="UTF-8" standalone="yes"?>
<Relationships xmlns="http://schemas.openxmlformats.org/package/2006/relationships"><Relationship Id="rId1" Type="http://schemas.openxmlformats.org/officeDocument/2006/relationships/image" Target="../media/image6.png"/></Relationships>
</file>

<file path=xl/drawings/_rels/vmlDrawing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4.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6.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7.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8.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9.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0.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1.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2.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3.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5.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6.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7.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8.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19.vml.rels><?xml version="1.0" encoding="UTF-8" standalone="yes"?>
<Relationships xmlns="http://schemas.openxmlformats.org/package/2006/relationships"><Relationship Id="rId1" Type="http://schemas.openxmlformats.org/officeDocument/2006/relationships/image" Target="../media/image2.jpeg"/></Relationships>
</file>

<file path=xl/drawings/_rels/vmlDrawing20.vml.rels><?xml version="1.0" encoding="UTF-8" standalone="yes"?>
<Relationships xmlns="http://schemas.openxmlformats.org/package/2006/relationships"><Relationship Id="rId1" Type="http://schemas.openxmlformats.org/officeDocument/2006/relationships/image" Target="../media/image2.jpeg"/></Relationships>
</file>

<file path=xl/drawings/drawing1.xml><?xml version="1.0" encoding="utf-8"?>
<xdr:wsDr xmlns:xdr="http://schemas.openxmlformats.org/drawingml/2006/spreadsheetDrawing" xmlns:a="http://schemas.openxmlformats.org/drawingml/2006/main">
  <xdr:twoCellAnchor editAs="oneCell">
    <xdr:from>
      <xdr:col>0</xdr:col>
      <xdr:colOff>104181</xdr:colOff>
      <xdr:row>2</xdr:row>
      <xdr:rowOff>172668</xdr:rowOff>
    </xdr:from>
    <xdr:to>
      <xdr:col>5</xdr:col>
      <xdr:colOff>2678906</xdr:colOff>
      <xdr:row>17</xdr:row>
      <xdr:rowOff>1740097</xdr:rowOff>
    </xdr:to>
    <xdr:pic>
      <xdr:nvPicPr>
        <xdr:cNvPr id="2" name="1 Imagen" descr="Organigrama.jpg"/>
        <xdr:cNvPicPr>
          <a:picLocks noChangeAspect="1"/>
        </xdr:cNvPicPr>
      </xdr:nvPicPr>
      <xdr:blipFill>
        <a:blip xmlns:r="http://schemas.openxmlformats.org/officeDocument/2006/relationships" r:embed="rId1"/>
        <a:stretch>
          <a:fillRect/>
        </a:stretch>
      </xdr:blipFill>
      <xdr:spPr>
        <a:xfrm>
          <a:off x="104181" y="1035871"/>
          <a:ext cx="15359061" cy="9812507"/>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2886075</xdr:colOff>
      <xdr:row>3</xdr:row>
      <xdr:rowOff>0</xdr:rowOff>
    </xdr:from>
    <xdr:to>
      <xdr:col>3</xdr:col>
      <xdr:colOff>3855</xdr:colOff>
      <xdr:row>4</xdr:row>
      <xdr:rowOff>200026</xdr:rowOff>
    </xdr:to>
    <xdr:pic>
      <xdr:nvPicPr>
        <xdr:cNvPr id="2" name="134 Imagen"/>
        <xdr:cNvPicPr>
          <a:picLocks noChangeAspect="1" noChangeArrowheads="1"/>
        </xdr:cNvPicPr>
      </xdr:nvPicPr>
      <xdr:blipFill>
        <a:blip xmlns:r="http://schemas.openxmlformats.org/officeDocument/2006/relationships" r:embed="rId1"/>
        <a:srcRect/>
        <a:stretch>
          <a:fillRect/>
        </a:stretch>
      </xdr:blipFill>
      <xdr:spPr bwMode="auto">
        <a:xfrm>
          <a:off x="5553075" y="1504950"/>
          <a:ext cx="2495" cy="685801"/>
        </a:xfrm>
        <a:prstGeom prst="rect">
          <a:avLst/>
        </a:prstGeom>
        <a:noFill/>
        <a:ln w="9525">
          <a:noFill/>
          <a:miter lim="800000"/>
          <a:headEnd/>
          <a:tailEnd/>
        </a:ln>
      </xdr:spPr>
    </xdr:pic>
    <xdr:clientData/>
  </xdr:twoCellAnchor>
  <xdr:twoCellAnchor editAs="oneCell">
    <xdr:from>
      <xdr:col>2</xdr:col>
      <xdr:colOff>2886075</xdr:colOff>
      <xdr:row>3</xdr:row>
      <xdr:rowOff>0</xdr:rowOff>
    </xdr:from>
    <xdr:to>
      <xdr:col>3</xdr:col>
      <xdr:colOff>3855</xdr:colOff>
      <xdr:row>4</xdr:row>
      <xdr:rowOff>200026</xdr:rowOff>
    </xdr:to>
    <xdr:pic>
      <xdr:nvPicPr>
        <xdr:cNvPr id="3" name="134 Imagen"/>
        <xdr:cNvPicPr>
          <a:picLocks noChangeAspect="1" noChangeArrowheads="1"/>
        </xdr:cNvPicPr>
      </xdr:nvPicPr>
      <xdr:blipFill>
        <a:blip xmlns:r="http://schemas.openxmlformats.org/officeDocument/2006/relationships" r:embed="rId1"/>
        <a:srcRect/>
        <a:stretch>
          <a:fillRect/>
        </a:stretch>
      </xdr:blipFill>
      <xdr:spPr bwMode="auto">
        <a:xfrm>
          <a:off x="5553075" y="1504950"/>
          <a:ext cx="2495" cy="685801"/>
        </a:xfrm>
        <a:prstGeom prst="rect">
          <a:avLst/>
        </a:prstGeom>
        <a:noFill/>
        <a:ln w="9525">
          <a:noFill/>
          <a:miter lim="800000"/>
          <a:headEnd/>
          <a:tailEnd/>
        </a:ln>
      </xdr:spPr>
    </xdr:pic>
    <xdr:clientData/>
  </xdr:twoCellAnchor>
  <xdr:twoCellAnchor editAs="oneCell">
    <xdr:from>
      <xdr:col>2</xdr:col>
      <xdr:colOff>2886075</xdr:colOff>
      <xdr:row>3</xdr:row>
      <xdr:rowOff>0</xdr:rowOff>
    </xdr:from>
    <xdr:to>
      <xdr:col>3</xdr:col>
      <xdr:colOff>2495</xdr:colOff>
      <xdr:row>4</xdr:row>
      <xdr:rowOff>200026</xdr:rowOff>
    </xdr:to>
    <xdr:pic>
      <xdr:nvPicPr>
        <xdr:cNvPr id="4" name="134 Imagen"/>
        <xdr:cNvPicPr>
          <a:picLocks noChangeAspect="1" noChangeArrowheads="1"/>
        </xdr:cNvPicPr>
      </xdr:nvPicPr>
      <xdr:blipFill>
        <a:blip xmlns:r="http://schemas.openxmlformats.org/officeDocument/2006/relationships" r:embed="rId1"/>
        <a:srcRect/>
        <a:stretch>
          <a:fillRect/>
        </a:stretch>
      </xdr:blipFill>
      <xdr:spPr bwMode="auto">
        <a:xfrm>
          <a:off x="5553075" y="1504950"/>
          <a:ext cx="2495" cy="685801"/>
        </a:xfrm>
        <a:prstGeom prst="rect">
          <a:avLst/>
        </a:prstGeom>
        <a:noFill/>
        <a:ln w="9525">
          <a:noFill/>
          <a:miter lim="800000"/>
          <a:headEnd/>
          <a:tailEnd/>
        </a:ln>
      </xdr:spPr>
    </xdr:pic>
    <xdr:clientData/>
  </xdr:twoCellAnchor>
  <xdr:twoCellAnchor editAs="oneCell">
    <xdr:from>
      <xdr:col>2</xdr:col>
      <xdr:colOff>2886075</xdr:colOff>
      <xdr:row>3</xdr:row>
      <xdr:rowOff>0</xdr:rowOff>
    </xdr:from>
    <xdr:to>
      <xdr:col>3</xdr:col>
      <xdr:colOff>2495</xdr:colOff>
      <xdr:row>4</xdr:row>
      <xdr:rowOff>200026</xdr:rowOff>
    </xdr:to>
    <xdr:pic>
      <xdr:nvPicPr>
        <xdr:cNvPr id="5" name="134 Imagen"/>
        <xdr:cNvPicPr>
          <a:picLocks noChangeAspect="1" noChangeArrowheads="1"/>
        </xdr:cNvPicPr>
      </xdr:nvPicPr>
      <xdr:blipFill>
        <a:blip xmlns:r="http://schemas.openxmlformats.org/officeDocument/2006/relationships" r:embed="rId1"/>
        <a:srcRect/>
        <a:stretch>
          <a:fillRect/>
        </a:stretch>
      </xdr:blipFill>
      <xdr:spPr bwMode="auto">
        <a:xfrm>
          <a:off x="5553075" y="1504950"/>
          <a:ext cx="2495" cy="685801"/>
        </a:xfrm>
        <a:prstGeom prst="rect">
          <a:avLst/>
        </a:prstGeom>
        <a:noFill/>
        <a:ln w="9525">
          <a:noFill/>
          <a:miter lim="800000"/>
          <a:headEnd/>
          <a:tailEnd/>
        </a:ln>
      </xdr:spPr>
    </xdr:pic>
    <xdr:clientData/>
  </xdr:twoCellAnchor>
  <xdr:twoCellAnchor editAs="oneCell">
    <xdr:from>
      <xdr:col>2</xdr:col>
      <xdr:colOff>2886075</xdr:colOff>
      <xdr:row>3</xdr:row>
      <xdr:rowOff>0</xdr:rowOff>
    </xdr:from>
    <xdr:to>
      <xdr:col>3</xdr:col>
      <xdr:colOff>2495</xdr:colOff>
      <xdr:row>4</xdr:row>
      <xdr:rowOff>200026</xdr:rowOff>
    </xdr:to>
    <xdr:pic>
      <xdr:nvPicPr>
        <xdr:cNvPr id="6" name="134 Imagen"/>
        <xdr:cNvPicPr>
          <a:picLocks noChangeAspect="1" noChangeArrowheads="1"/>
        </xdr:cNvPicPr>
      </xdr:nvPicPr>
      <xdr:blipFill>
        <a:blip xmlns:r="http://schemas.openxmlformats.org/officeDocument/2006/relationships" r:embed="rId1"/>
        <a:srcRect/>
        <a:stretch>
          <a:fillRect/>
        </a:stretch>
      </xdr:blipFill>
      <xdr:spPr bwMode="auto">
        <a:xfrm>
          <a:off x="5553075" y="1504950"/>
          <a:ext cx="2495" cy="685801"/>
        </a:xfrm>
        <a:prstGeom prst="rect">
          <a:avLst/>
        </a:prstGeom>
        <a:noFill/>
        <a:ln w="9525">
          <a:noFill/>
          <a:miter lim="800000"/>
          <a:headEnd/>
          <a:tailEnd/>
        </a:ln>
      </xdr:spPr>
    </xdr:pic>
    <xdr:clientData/>
  </xdr:twoCellAnchor>
  <xdr:twoCellAnchor editAs="oneCell">
    <xdr:from>
      <xdr:col>2</xdr:col>
      <xdr:colOff>2886075</xdr:colOff>
      <xdr:row>3</xdr:row>
      <xdr:rowOff>0</xdr:rowOff>
    </xdr:from>
    <xdr:to>
      <xdr:col>3</xdr:col>
      <xdr:colOff>2495</xdr:colOff>
      <xdr:row>4</xdr:row>
      <xdr:rowOff>200026</xdr:rowOff>
    </xdr:to>
    <xdr:pic>
      <xdr:nvPicPr>
        <xdr:cNvPr id="7" name="134 Imagen"/>
        <xdr:cNvPicPr>
          <a:picLocks noChangeAspect="1" noChangeArrowheads="1"/>
        </xdr:cNvPicPr>
      </xdr:nvPicPr>
      <xdr:blipFill>
        <a:blip xmlns:r="http://schemas.openxmlformats.org/officeDocument/2006/relationships" r:embed="rId1"/>
        <a:srcRect/>
        <a:stretch>
          <a:fillRect/>
        </a:stretch>
      </xdr:blipFill>
      <xdr:spPr bwMode="auto">
        <a:xfrm>
          <a:off x="5553075" y="1504950"/>
          <a:ext cx="2495" cy="685801"/>
        </a:xfrm>
        <a:prstGeom prst="rect">
          <a:avLst/>
        </a:prstGeom>
        <a:noFill/>
        <a:ln w="9525">
          <a:noFill/>
          <a:miter lim="800000"/>
          <a:headEnd/>
          <a:tailEnd/>
        </a:ln>
      </xdr:spPr>
    </xdr:pic>
    <xdr:clientData/>
  </xdr:twoCellAnchor>
  <xdr:twoCellAnchor editAs="oneCell">
    <xdr:from>
      <xdr:col>2</xdr:col>
      <xdr:colOff>2886075</xdr:colOff>
      <xdr:row>3</xdr:row>
      <xdr:rowOff>0</xdr:rowOff>
    </xdr:from>
    <xdr:to>
      <xdr:col>3</xdr:col>
      <xdr:colOff>2495</xdr:colOff>
      <xdr:row>4</xdr:row>
      <xdr:rowOff>200026</xdr:rowOff>
    </xdr:to>
    <xdr:pic>
      <xdr:nvPicPr>
        <xdr:cNvPr id="8" name="134 Imagen"/>
        <xdr:cNvPicPr>
          <a:picLocks noChangeAspect="1" noChangeArrowheads="1"/>
        </xdr:cNvPicPr>
      </xdr:nvPicPr>
      <xdr:blipFill>
        <a:blip xmlns:r="http://schemas.openxmlformats.org/officeDocument/2006/relationships" r:embed="rId1"/>
        <a:srcRect/>
        <a:stretch>
          <a:fillRect/>
        </a:stretch>
      </xdr:blipFill>
      <xdr:spPr bwMode="auto">
        <a:xfrm>
          <a:off x="5553075" y="1504950"/>
          <a:ext cx="2495" cy="685801"/>
        </a:xfrm>
        <a:prstGeom prst="rect">
          <a:avLst/>
        </a:prstGeom>
        <a:noFill/>
        <a:ln w="9525">
          <a:noFill/>
          <a:miter lim="800000"/>
          <a:headEnd/>
          <a:tailEnd/>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4</xdr:col>
      <xdr:colOff>733425</xdr:colOff>
      <xdr:row>33</xdr:row>
      <xdr:rowOff>9525</xdr:rowOff>
    </xdr:to>
    <xdr:pic>
      <xdr:nvPicPr>
        <xdr:cNvPr id="9218" name="Picture 2"/>
        <xdr:cNvPicPr>
          <a:picLocks noChangeAspect="1" noChangeArrowheads="1"/>
        </xdr:cNvPicPr>
      </xdr:nvPicPr>
      <xdr:blipFill>
        <a:blip xmlns:r="http://schemas.openxmlformats.org/officeDocument/2006/relationships" r:embed="rId1"/>
        <a:srcRect/>
        <a:stretch>
          <a:fillRect/>
        </a:stretch>
      </xdr:blipFill>
      <xdr:spPr bwMode="auto">
        <a:xfrm>
          <a:off x="0" y="0"/>
          <a:ext cx="3781425" cy="5353050"/>
        </a:xfrm>
        <a:prstGeom prst="rect">
          <a:avLst/>
        </a:prstGeom>
        <a:noFill/>
      </xdr:spPr>
    </xdr:pic>
    <xdr:clientData/>
  </xdr:twoCellAnchor>
</xdr:wsDr>
</file>

<file path=xl/drawings/drawing4.xml><?xml version="1.0" encoding="utf-8"?>
<xdr:wsDr xmlns:xdr="http://schemas.openxmlformats.org/drawingml/2006/spreadsheetDrawing" xmlns:a="http://schemas.openxmlformats.org/drawingml/2006/main">
  <xdr:twoCellAnchor editAs="oneCell">
    <xdr:from>
      <xdr:col>8</xdr:col>
      <xdr:colOff>1123950</xdr:colOff>
      <xdr:row>0</xdr:row>
      <xdr:rowOff>47625</xdr:rowOff>
    </xdr:from>
    <xdr:to>
      <xdr:col>8</xdr:col>
      <xdr:colOff>1123950</xdr:colOff>
      <xdr:row>1</xdr:row>
      <xdr:rowOff>323850</xdr:rowOff>
    </xdr:to>
    <xdr:pic>
      <xdr:nvPicPr>
        <xdr:cNvPr id="3" name="4 Imagen"/>
        <xdr:cNvPicPr>
          <a:picLocks noChangeAspect="1"/>
        </xdr:cNvPicPr>
      </xdr:nvPicPr>
      <xdr:blipFill>
        <a:blip xmlns:r="http://schemas.openxmlformats.org/officeDocument/2006/relationships" r:embed="rId1"/>
        <a:srcRect/>
        <a:stretch>
          <a:fillRect/>
        </a:stretch>
      </xdr:blipFill>
      <xdr:spPr bwMode="auto">
        <a:xfrm>
          <a:off x="14849475" y="47625"/>
          <a:ext cx="752475" cy="714375"/>
        </a:xfrm>
        <a:prstGeom prst="rect">
          <a:avLst/>
        </a:prstGeom>
        <a:noFill/>
        <a:ln w="9525">
          <a:noFill/>
          <a:miter lim="800000"/>
          <a:headEnd/>
          <a:tailEnd/>
        </a:ln>
      </xdr:spPr>
    </xdr:pic>
    <xdr:clientData/>
  </xdr:twoCellAnchor>
</xdr:wsDr>
</file>

<file path=xl/drawings/drawing5.xml><?xml version="1.0" encoding="utf-8"?>
<xdr:wsDr xmlns:xdr="http://schemas.openxmlformats.org/drawingml/2006/spreadsheetDrawing" xmlns:a="http://schemas.openxmlformats.org/drawingml/2006/main">
  <xdr:twoCellAnchor editAs="oneCell">
    <xdr:from>
      <xdr:col>2</xdr:col>
      <xdr:colOff>2847975</xdr:colOff>
      <xdr:row>0</xdr:row>
      <xdr:rowOff>28575</xdr:rowOff>
    </xdr:from>
    <xdr:to>
      <xdr:col>2</xdr:col>
      <xdr:colOff>2847975</xdr:colOff>
      <xdr:row>2</xdr:row>
      <xdr:rowOff>0</xdr:rowOff>
    </xdr:to>
    <xdr:pic>
      <xdr:nvPicPr>
        <xdr:cNvPr id="3" name="1 Imagen"/>
        <xdr:cNvPicPr>
          <a:picLocks noChangeAspect="1"/>
        </xdr:cNvPicPr>
      </xdr:nvPicPr>
      <xdr:blipFill>
        <a:blip xmlns:r="http://schemas.openxmlformats.org/officeDocument/2006/relationships" r:embed="rId1"/>
        <a:srcRect/>
        <a:stretch>
          <a:fillRect/>
        </a:stretch>
      </xdr:blipFill>
      <xdr:spPr bwMode="auto">
        <a:xfrm>
          <a:off x="9839325" y="28575"/>
          <a:ext cx="647700" cy="723900"/>
        </a:xfrm>
        <a:prstGeom prst="rect">
          <a:avLst/>
        </a:prstGeom>
        <a:noFill/>
        <a:ln w="9525">
          <a:noFill/>
          <a:miter lim="800000"/>
          <a:headEnd/>
          <a:tailEnd/>
        </a:ln>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Users/Henry%20Quiroz/Downloads/POA%202017%20%20%20GADMPM.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Henry%20Quiroz/Documents/Pedro%20Moncayo/POAS/POA%202017/POA%202017%20%20%20GADMPM.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A 2017 GAD"/>
    </sheetNames>
    <sheetDataSet>
      <sheetData sheetId="0">
        <row r="451">
          <cell r="AI451">
            <v>69000</v>
          </cell>
        </row>
        <row r="452">
          <cell r="AI452">
            <v>40000</v>
          </cell>
        </row>
        <row r="453">
          <cell r="AI453">
            <v>12000</v>
          </cell>
        </row>
        <row r="454">
          <cell r="AI454">
            <v>9820</v>
          </cell>
        </row>
        <row r="455">
          <cell r="AI455">
            <v>47717.83</v>
          </cell>
        </row>
        <row r="456">
          <cell r="AI456">
            <v>37658.239999999998</v>
          </cell>
        </row>
        <row r="457">
          <cell r="AI457">
            <v>37110.339999999997</v>
          </cell>
        </row>
        <row r="458">
          <cell r="AI458">
            <v>95000</v>
          </cell>
        </row>
        <row r="459">
          <cell r="AI459">
            <v>75000</v>
          </cell>
        </row>
        <row r="460">
          <cell r="AI460">
            <v>40000</v>
          </cell>
        </row>
        <row r="461">
          <cell r="AI461">
            <v>40000</v>
          </cell>
        </row>
        <row r="462">
          <cell r="AI462">
            <v>90982.66</v>
          </cell>
        </row>
        <row r="463">
          <cell r="AI463">
            <v>302550</v>
          </cell>
        </row>
        <row r="464">
          <cell r="AI464">
            <v>83875</v>
          </cell>
        </row>
        <row r="465">
          <cell r="AI465">
            <v>64590</v>
          </cell>
        </row>
        <row r="466">
          <cell r="AI466">
            <v>103650</v>
          </cell>
        </row>
        <row r="467">
          <cell r="AI467">
            <v>173600</v>
          </cell>
        </row>
        <row r="468">
          <cell r="AI468">
            <v>170000</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POA 2017 GAD"/>
    </sheetNames>
    <sheetDataSet>
      <sheetData sheetId="0" refreshError="1">
        <row r="300">
          <cell r="AI300">
            <v>1463123.6499999997</v>
          </cell>
        </row>
        <row r="532">
          <cell r="AI532">
            <v>20000</v>
          </cell>
        </row>
        <row r="533">
          <cell r="AI533">
            <v>17000</v>
          </cell>
        </row>
        <row r="534">
          <cell r="AI534">
            <v>20000</v>
          </cell>
        </row>
        <row r="535">
          <cell r="AI535">
            <v>6000</v>
          </cell>
        </row>
        <row r="536">
          <cell r="AI536">
            <v>35000</v>
          </cell>
        </row>
        <row r="537">
          <cell r="AI537">
            <v>24000</v>
          </cell>
        </row>
        <row r="538">
          <cell r="AI538">
            <v>30000</v>
          </cell>
        </row>
        <row r="539">
          <cell r="AI539">
            <v>10000</v>
          </cell>
        </row>
        <row r="540">
          <cell r="AI540">
            <v>6000</v>
          </cell>
        </row>
        <row r="541">
          <cell r="AI541">
            <v>25000</v>
          </cell>
        </row>
        <row r="542">
          <cell r="AI542">
            <v>11000</v>
          </cell>
        </row>
        <row r="543">
          <cell r="AI543">
            <v>9000</v>
          </cell>
        </row>
        <row r="544">
          <cell r="AI544">
            <v>10000</v>
          </cell>
        </row>
        <row r="545">
          <cell r="AI545">
            <v>12000</v>
          </cell>
        </row>
        <row r="546">
          <cell r="AI546">
            <v>3000</v>
          </cell>
        </row>
        <row r="554">
          <cell r="AF554">
            <v>6000</v>
          </cell>
        </row>
        <row r="555">
          <cell r="AF555">
            <v>6000</v>
          </cell>
        </row>
        <row r="556">
          <cell r="AF556">
            <v>4000</v>
          </cell>
        </row>
        <row r="557">
          <cell r="AF557">
            <v>3000</v>
          </cell>
        </row>
        <row r="558">
          <cell r="AF558">
            <v>5240</v>
          </cell>
        </row>
        <row r="559">
          <cell r="AF559">
            <v>4135</v>
          </cell>
        </row>
        <row r="560">
          <cell r="AF560">
            <v>15568</v>
          </cell>
        </row>
        <row r="561">
          <cell r="AF561">
            <v>1400</v>
          </cell>
        </row>
        <row r="562">
          <cell r="AF562">
            <v>1857</v>
          </cell>
        </row>
        <row r="563">
          <cell r="AF563">
            <v>2800</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hyperlink" Target="http://www.pedromoncayo.gob.ec/documentos/LeyTransparencia_2017/enero/a1.%20Estatuto%20procesos.pdf" TargetMode="External"/><Relationship Id="rId2" Type="http://schemas.openxmlformats.org/officeDocument/2006/relationships/hyperlink" Target="http://www.pedromoncayo.gob.ec/documentos/LeyTransparencia_2017/enero/a1.%20Estatuto%20procesos.pdf" TargetMode="External"/><Relationship Id="rId1" Type="http://schemas.openxmlformats.org/officeDocument/2006/relationships/hyperlink" Target="mailto:a.mancheno@pedromoncayo.gob.ec" TargetMode="External"/><Relationship Id="rId6" Type="http://schemas.openxmlformats.org/officeDocument/2006/relationships/vmlDrawing" Target="../drawings/vmlDrawing1.vml"/><Relationship Id="rId5" Type="http://schemas.openxmlformats.org/officeDocument/2006/relationships/drawing" Target="../drawings/drawing1.xml"/><Relationship Id="rId4"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3" Type="http://schemas.openxmlformats.org/officeDocument/2006/relationships/hyperlink" Target="http://www.pedromoncayo.gob.ec/documentos/base_legal/13%20LEY%20ORGANICA%20DEL%20SISTEMA%20NACIONAL%20DE%20CONTRATACION%20PUBLICA.pdf" TargetMode="External"/><Relationship Id="rId18" Type="http://schemas.openxmlformats.org/officeDocument/2006/relationships/hyperlink" Target="http://www.pedromoncayo.gob.ec/documentos/base_legal/18.%20Reglamento%20LOSEP.pdf" TargetMode="External"/><Relationship Id="rId26" Type="http://schemas.openxmlformats.org/officeDocument/2006/relationships/hyperlink" Target="http://www.pedromoncayo.gob.ec/documentos/base_legal/26%20MANDATO%20CONSTITUYENTE%204%20INDEMNIZACIONES%20POR%20DESPIDO%20SECTOR%20PUBLICO.pdf" TargetMode="External"/><Relationship Id="rId3" Type="http://schemas.openxmlformats.org/officeDocument/2006/relationships/hyperlink" Target="http://www.pedromoncayo.gob.ec/documentos/base_legal/3%20Codigo%20Orga&#237;nico%20Planificacion%20y%20Finanzas%20Publicas.pdf" TargetMode="External"/><Relationship Id="rId21" Type="http://schemas.openxmlformats.org/officeDocument/2006/relationships/hyperlink" Target="http://www.pedromoncayo.gob.ec/documentos/base_legal/21%20REGLAMENTO%20A%20LEY%20DE%20TRANSPARENCIA%20Y%20ACCESO%20A%20INFORMACION%20PUBLICA.pdf" TargetMode="External"/><Relationship Id="rId34" Type="http://schemas.openxmlformats.org/officeDocument/2006/relationships/hyperlink" Target="http://www.pedromoncayo.gob.ec/documentos/base_legal/10.%20Reglamento%20LOSEP.pdf" TargetMode="External"/><Relationship Id="rId7" Type="http://schemas.openxmlformats.org/officeDocument/2006/relationships/hyperlink" Target="http://www.pedromoncayo.gob.ec/documentos/base_legal/7%20CODIGO%20DE%20PROCEDIMIENTO%20CIVIL.pdf" TargetMode="External"/><Relationship Id="rId12" Type="http://schemas.openxmlformats.org/officeDocument/2006/relationships/hyperlink" Target="http://www.pedromoncayo.gob.ec/documentos/base_legal/12%20Ley%20Organica%20de%20la%20Procuraduria%20General%20del%20Estado.pdf" TargetMode="External"/><Relationship Id="rId17" Type="http://schemas.openxmlformats.org/officeDocument/2006/relationships/hyperlink" Target="http://www.pedromoncayo.gob.ec/documentos/base_legal/17%20REGLAMENTO%20A%20LA%20LEY%20ORGANICA%20SISTEMA%20NACIONAL%20CONTRATACION%20PUBLICA.pdf" TargetMode="External"/><Relationship Id="rId25" Type="http://schemas.openxmlformats.org/officeDocument/2006/relationships/hyperlink" Target="http://www.pedromoncayo.gob.ec/documentos/base_legal/25%20MANDATO%20CONSTITUYENTE%202%20REMUNERACION%20MAXIMA%20EN%20EL%20SECTOR%20PUBLICO.pdf" TargetMode="External"/><Relationship Id="rId33" Type="http://schemas.openxmlformats.org/officeDocument/2006/relationships/hyperlink" Target="http://www.pedromoncayo.gob.ec/documentos/base_legal/10.%20LOSEP.pdf" TargetMode="External"/><Relationship Id="rId2" Type="http://schemas.openxmlformats.org/officeDocument/2006/relationships/hyperlink" Target="http://www.pedromoncayo.gob.ec/documentos/base_legal/a2%202%20COOTAD.pdf" TargetMode="External"/><Relationship Id="rId16" Type="http://schemas.openxmlformats.org/officeDocument/2006/relationships/hyperlink" Target="http://www.pedromoncayo.gob.ec/documentos/base_legal/16%20LEY%20DE%20MODERNIZACION%20DEL%20ESTADO.pdf" TargetMode="External"/><Relationship Id="rId20" Type="http://schemas.openxmlformats.org/officeDocument/2006/relationships/hyperlink" Target="http://www.pedromoncayo.gob.ec/documentos/base_legal/20%20REGLAMENTO%20ORGANICO%20FUNCIONAL%20DE%20LA%20PROCURADURIA%20GENERAL%20DEL%20ESTADO.pdf" TargetMode="External"/><Relationship Id="rId29" Type="http://schemas.openxmlformats.org/officeDocument/2006/relationships/hyperlink" Target="http://www.pedromoncayo.gob.ec/documentos/base_legal/a2%2027%20Codigo%20organico%20ambiente.pdf" TargetMode="External"/><Relationship Id="rId1" Type="http://schemas.openxmlformats.org/officeDocument/2006/relationships/hyperlink" Target="http://www.pedromoncayo.gob.ec/documentos/base_legal/1%20Constitucion.pdf" TargetMode="External"/><Relationship Id="rId6" Type="http://schemas.openxmlformats.org/officeDocument/2006/relationships/hyperlink" Target="http://www.pedromoncayo.gob.ec/documentos/base_legal/6%20CODIGO%20ORGANICO%20INTEGRAL%20PENAL.pdf" TargetMode="External"/><Relationship Id="rId11" Type="http://schemas.openxmlformats.org/officeDocument/2006/relationships/hyperlink" Target="http://www.pedromoncayo.gob.ec/documentos/base_legal/11%20LEY%20ORGANICA%20JUSTICIA%20LABORAL%20Y%20RECONOCIMIENTO%20DEL%20TRABAJO%20EN%20HOGAR.pdf" TargetMode="External"/><Relationship Id="rId24" Type="http://schemas.openxmlformats.org/officeDocument/2006/relationships/hyperlink" Target="http://www.pedromoncayo.gob.ec/documentos/base_legal/24%20MANDATO%20CONSTITUYENTE%20%20ELIMINACION%20Y%20PROHIBICION%20DE%20TERCERIZACION.pdf" TargetMode="External"/><Relationship Id="rId32" Type="http://schemas.openxmlformats.org/officeDocument/2006/relationships/hyperlink" Target="http://www.pedromoncayo.gob.ec/documentos/base_legal/a2%2028%20Reglamento%20ley%20caminos.pdf" TargetMode="External"/><Relationship Id="rId5" Type="http://schemas.openxmlformats.org/officeDocument/2006/relationships/hyperlink" Target="http://www.pedromoncayo.gob.ec/documentos/base_legal/5%20CODIGO%20CIVIL.pdf" TargetMode="External"/><Relationship Id="rId15" Type="http://schemas.openxmlformats.org/officeDocument/2006/relationships/hyperlink" Target="http://www.pedromoncayo.gob.ec/documentos/base_legal/15%20LEY%20ORGANICA%20DE%20REGIMEN%20TRIBUTARIO%20INTERNO.pdf" TargetMode="External"/><Relationship Id="rId23" Type="http://schemas.openxmlformats.org/officeDocument/2006/relationships/hyperlink" Target="http://www.pedromoncayo.gob.ec/documentos/base_legal/23%20REGLAMENTO%20PARA%20APLICACION%20LEY%20DE%20REGIMEN%20TRIBUTARIO%20INTERNO.pdf" TargetMode="External"/><Relationship Id="rId28" Type="http://schemas.openxmlformats.org/officeDocument/2006/relationships/hyperlink" Target="http://www.pedromoncayo.gob.ec/documentos/base_legal/a2%202%20COOTAD.pdf" TargetMode="External"/><Relationship Id="rId36" Type="http://schemas.openxmlformats.org/officeDocument/2006/relationships/vmlDrawing" Target="../drawings/vmlDrawing2.vml"/><Relationship Id="rId10" Type="http://schemas.openxmlformats.org/officeDocument/2006/relationships/hyperlink" Target="http://www.pedromoncayo.gob.ec/documentos/base_legal/10.%20LOSEP.pdf" TargetMode="External"/><Relationship Id="rId19" Type="http://schemas.openxmlformats.org/officeDocument/2006/relationships/hyperlink" Target="http://www.pedromoncayo.gob.ec/documentos/base_legal/19%20REGLAMENTO%20DEL%20CODIGO%20ORGANICO%20DE%20PLANIFICACION%20Y%20FINANZAS%20PUBLICAS.pdf" TargetMode="External"/><Relationship Id="rId31" Type="http://schemas.openxmlformats.org/officeDocument/2006/relationships/hyperlink" Target="http://www.pedromoncayo.gob.ec/documentos/base_legal/a2%2027%20Codigo%20organico%20ambiente.pdf" TargetMode="External"/><Relationship Id="rId4" Type="http://schemas.openxmlformats.org/officeDocument/2006/relationships/hyperlink" Target="http://www.pedromoncayo.gob.ec/documentos/base_legal/4%20CODIGO%20DEL%20TRABAJO.pdf" TargetMode="External"/><Relationship Id="rId9" Type="http://schemas.openxmlformats.org/officeDocument/2006/relationships/hyperlink" Target="http://www.pedromoncayo.gob.ec/documentos/base_legal/9%20CODIGO%20TRIBUTARIO.pdf" TargetMode="External"/><Relationship Id="rId14" Type="http://schemas.openxmlformats.org/officeDocument/2006/relationships/hyperlink" Target="http://www.pedromoncayo.gob.ec/documentos/base_legal/14%20LEY%20ORGANICA%20DE%20TRANSPARENCIA%20Y%20ACCESO%20A%20LA%20INFORMACION%20PUBLICA.pdf" TargetMode="External"/><Relationship Id="rId22" Type="http://schemas.openxmlformats.org/officeDocument/2006/relationships/hyperlink" Target="http://www.pedromoncayo.gob.ec/documentos/base_legal/22%20REGLAMENTO%20GENERAL%20DE%20LA%20LEY%20DE%20MODERNIZACION%20DEL%20ESTADO.pdf" TargetMode="External"/><Relationship Id="rId27" Type="http://schemas.openxmlformats.org/officeDocument/2006/relationships/hyperlink" Target="mailto:hernan.rivera@pedromoncayo.gob.ec" TargetMode="External"/><Relationship Id="rId30" Type="http://schemas.openxmlformats.org/officeDocument/2006/relationships/hyperlink" Target="http://www.pedromoncayo.gob.ec/documentos/base_legal/a2%2028%20Reglamento%20ley%20caminos.pdf" TargetMode="External"/><Relationship Id="rId35" Type="http://schemas.openxmlformats.org/officeDocument/2006/relationships/printerSettings" Target="../printerSettings/printerSettings2.bin"/><Relationship Id="rId8" Type="http://schemas.openxmlformats.org/officeDocument/2006/relationships/hyperlink" Target="http://www.pedromoncayo.gob.ec/documentos/base_legal/8%20CODIGO%20ORGANICO%20GENERAL%20DE%20PROCESOS.pdf" TargetMode="External"/></Relationships>
</file>

<file path=xl/worksheets/_rels/sheet3.xml.rels><?xml version="1.0" encoding="UTF-8" standalone="yes"?>
<Relationships xmlns="http://schemas.openxmlformats.org/package/2006/relationships"><Relationship Id="rId8" Type="http://schemas.openxmlformats.org/officeDocument/2006/relationships/hyperlink" Target="http://www.pedromoncayo.gob.ec/documentos/LeyTransparencia_2016/julio/a3%207%20RA%20033-2017%20tabla%20remuneracion%20LOSEP.pdf" TargetMode="External"/><Relationship Id="rId13" Type="http://schemas.openxmlformats.org/officeDocument/2006/relationships/vmlDrawing" Target="../drawings/vmlDrawing3.vml"/><Relationship Id="rId3" Type="http://schemas.openxmlformats.org/officeDocument/2006/relationships/hyperlink" Target="http://www.pedromoncayo.gob.ec/documentos/LeyTransparencia_2016/enero/a3/2%20reglamento%20caja%20chica.pdf" TargetMode="External"/><Relationship Id="rId7" Type="http://schemas.openxmlformats.org/officeDocument/2006/relationships/hyperlink" Target="http://www.pedromoncayo.gob.ec/documentos/LeyTransparencia_2016/junio/a3/6%20estatuto%20procesos.pdf" TargetMode="External"/><Relationship Id="rId12" Type="http://schemas.openxmlformats.org/officeDocument/2006/relationships/printerSettings" Target="../printerSettings/printerSettings3.bin"/><Relationship Id="rId2" Type="http://schemas.openxmlformats.org/officeDocument/2006/relationships/hyperlink" Target="http://www.pedromoncayo.gob.ec/documentos/LeyTransparencia_2016/enero/a3/3%20reglamento%20viaticos.pdf" TargetMode="External"/><Relationship Id="rId1" Type="http://schemas.openxmlformats.org/officeDocument/2006/relationships/hyperlink" Target="mailto:rodrigo.pinango@pedromoncayo.gob.ec" TargetMode="External"/><Relationship Id="rId6" Type="http://schemas.openxmlformats.org/officeDocument/2006/relationships/hyperlink" Target="http://www.pedromoncayo.gob.ec/documentos/LeyTransparencia_2016/mayo/a3/5%20comite%20transparencia%20GAD%20MPM.pdf" TargetMode="External"/><Relationship Id="rId11" Type="http://schemas.openxmlformats.org/officeDocument/2006/relationships/hyperlink" Target="http://www.pedromoncayo.gob.ec/documentos/LeyTransparencia_2016/julio/a3%207%20RA%20033-2017%20tabla%20remuneracion%20LOSEP.pdf" TargetMode="External"/><Relationship Id="rId5" Type="http://schemas.openxmlformats.org/officeDocument/2006/relationships/hyperlink" Target="http://www.pedromoncayo.gob.ec/documentos/LeyTransparencia_2016/enero/a3/4%20reglamento%20anticipos.pdf" TargetMode="External"/><Relationship Id="rId10" Type="http://schemas.openxmlformats.org/officeDocument/2006/relationships/hyperlink" Target="http://www.pedromoncayo.gob.ec/documentos/LeyTransparencia_2016/julio/a3%207%20RA%20033-2017%20tabla%20remuneracion%20LOSEP.pdf" TargetMode="External"/><Relationship Id="rId4" Type="http://schemas.openxmlformats.org/officeDocument/2006/relationships/hyperlink" Target="http://www.pedromoncayo.gob.ec/documentos/LeyTransparencia_2016/enero/a3/1%20norma%20seleccion%20talento%20humano.pdf" TargetMode="External"/><Relationship Id="rId9" Type="http://schemas.openxmlformats.org/officeDocument/2006/relationships/hyperlink" Target="http://www.pedromoncayo.gob.ec/documentos/LeyTransparencia_2016/julio/a3%20RA%20051-2017feriado%20local%20lunes%2025.pdf" TargetMode="External"/></Relationships>
</file>

<file path=xl/worksheets/_rels/sheet4.xml.rels><?xml version="1.0" encoding="UTF-8" standalone="yes"?>
<Relationships xmlns="http://schemas.openxmlformats.org/package/2006/relationships"><Relationship Id="rId3" Type="http://schemas.openxmlformats.org/officeDocument/2006/relationships/vmlDrawing" Target="../drawings/vmlDrawing4.vml"/><Relationship Id="rId2" Type="http://schemas.openxmlformats.org/officeDocument/2006/relationships/printerSettings" Target="../printerSettings/printerSettings4.bin"/><Relationship Id="rId1" Type="http://schemas.openxmlformats.org/officeDocument/2006/relationships/hyperlink" Target="mailto:marcelo.pazmino@pedromoncayo.gob.ec" TargetMode="External"/></Relationships>
</file>

<file path=xl/worksheets/_rels/sheet5.xml.rels><?xml version="1.0" encoding="UTF-8" standalone="yes"?>
<Relationships xmlns="http://schemas.openxmlformats.org/package/2006/relationships"><Relationship Id="rId117" Type="http://schemas.openxmlformats.org/officeDocument/2006/relationships/hyperlink" Target="mailto:gabriela.cruz@pedromoncayo.gob.ec" TargetMode="External"/><Relationship Id="rId21" Type="http://schemas.openxmlformats.org/officeDocument/2006/relationships/hyperlink" Target="mailto:eduardo.cualchi@pedromoncayo.gob.ec" TargetMode="External"/><Relationship Id="rId42" Type="http://schemas.openxmlformats.org/officeDocument/2006/relationships/hyperlink" Target="mailto:henry.polanco@pedromoncayo.gob.ec" TargetMode="External"/><Relationship Id="rId63" Type="http://schemas.openxmlformats.org/officeDocument/2006/relationships/hyperlink" Target="mailto:alejandro.lopez@pedromoncayo.gob.ec" TargetMode="External"/><Relationship Id="rId84" Type="http://schemas.openxmlformats.org/officeDocument/2006/relationships/hyperlink" Target="mailto:gabriela.cruz@pedromoncayo.gob.ec" TargetMode="External"/><Relationship Id="rId138" Type="http://schemas.openxmlformats.org/officeDocument/2006/relationships/hyperlink" Target="mailto:gabriela.cruz@pedromoncayo.gob.ec" TargetMode="External"/><Relationship Id="rId159" Type="http://schemas.openxmlformats.org/officeDocument/2006/relationships/hyperlink" Target="mailto:jorge.sanchez@pedromoncayo.gob.ec" TargetMode="External"/><Relationship Id="rId170" Type="http://schemas.openxmlformats.org/officeDocument/2006/relationships/hyperlink" Target="mailto:gabriela.cruz@pedromoncayo.gob.ec" TargetMode="External"/><Relationship Id="rId191" Type="http://schemas.openxmlformats.org/officeDocument/2006/relationships/hyperlink" Target="mailto:gabriela.cruz@pedromoncayo.gob.ec" TargetMode="External"/><Relationship Id="rId107" Type="http://schemas.openxmlformats.org/officeDocument/2006/relationships/hyperlink" Target="mailto:gabriela.cruz@pedromoncayo.gob.ec" TargetMode="External"/><Relationship Id="rId11" Type="http://schemas.openxmlformats.org/officeDocument/2006/relationships/hyperlink" Target="mailto:alberto.bolanios@pedromoncayo.gob.ec" TargetMode="External"/><Relationship Id="rId32" Type="http://schemas.openxmlformats.org/officeDocument/2006/relationships/hyperlink" Target="mailto:henry.polanco@pedromoncayo.gob.ec" TargetMode="External"/><Relationship Id="rId53" Type="http://schemas.openxmlformats.org/officeDocument/2006/relationships/hyperlink" Target="mailto:alejandro.lopez@pedromoncayo.gob.ec" TargetMode="External"/><Relationship Id="rId74" Type="http://schemas.openxmlformats.org/officeDocument/2006/relationships/hyperlink" Target="mailto:gabriela.cruz@pedromoncayo.gob.ec" TargetMode="External"/><Relationship Id="rId128" Type="http://schemas.openxmlformats.org/officeDocument/2006/relationships/hyperlink" Target="mailto:gabriela.cruz@pedromoncayo.gob.ec" TargetMode="External"/><Relationship Id="rId149" Type="http://schemas.openxmlformats.org/officeDocument/2006/relationships/hyperlink" Target="mailto:gabriela.cruz@pedromoncayo.gob.ec" TargetMode="External"/><Relationship Id="rId5" Type="http://schemas.openxmlformats.org/officeDocument/2006/relationships/hyperlink" Target="mailto:jimmy.alvear@pedromoncayo.gob.ec" TargetMode="External"/><Relationship Id="rId95" Type="http://schemas.openxmlformats.org/officeDocument/2006/relationships/hyperlink" Target="mailto:gabriela.cruz@pedromoncayo.gob.ec" TargetMode="External"/><Relationship Id="rId160" Type="http://schemas.openxmlformats.org/officeDocument/2006/relationships/hyperlink" Target="mailto:jorge.sanchez@pedromoncayo.gob.ec" TargetMode="External"/><Relationship Id="rId181" Type="http://schemas.openxmlformats.org/officeDocument/2006/relationships/hyperlink" Target="mailto:gabriela.cruz@pedromoncayo.gob.ec" TargetMode="External"/><Relationship Id="rId22" Type="http://schemas.openxmlformats.org/officeDocument/2006/relationships/hyperlink" Target="mailto:eduardo.cualchi@pedromoncayo.gob.ec" TargetMode="External"/><Relationship Id="rId43" Type="http://schemas.openxmlformats.org/officeDocument/2006/relationships/hyperlink" Target="mailto:henry.polanco@pedromoncayo.gob.ec" TargetMode="External"/><Relationship Id="rId64" Type="http://schemas.openxmlformats.org/officeDocument/2006/relationships/hyperlink" Target="mailto:alejandro.lopez@pedromoncayo.gob.ec" TargetMode="External"/><Relationship Id="rId118" Type="http://schemas.openxmlformats.org/officeDocument/2006/relationships/hyperlink" Target="mailto:gabriela.cruz@pedromoncayo.gob.ec" TargetMode="External"/><Relationship Id="rId139" Type="http://schemas.openxmlformats.org/officeDocument/2006/relationships/hyperlink" Target="mailto:gabriela.cruz@pedromoncayo.gob.ec" TargetMode="External"/><Relationship Id="rId85" Type="http://schemas.openxmlformats.org/officeDocument/2006/relationships/hyperlink" Target="mailto:gabriela.cruz@pedromoncayo.gob.ec" TargetMode="External"/><Relationship Id="rId150" Type="http://schemas.openxmlformats.org/officeDocument/2006/relationships/hyperlink" Target="mailto:gabriela.cruz@pedromoncayo.gob.ec" TargetMode="External"/><Relationship Id="rId171" Type="http://schemas.openxmlformats.org/officeDocument/2006/relationships/hyperlink" Target="mailto:gabriela.cruz@pedromoncayo.gob.ec" TargetMode="External"/><Relationship Id="rId192" Type="http://schemas.openxmlformats.org/officeDocument/2006/relationships/hyperlink" Target="mailto:marcelo.pazmi&#241;o@pedromoncayo.gob.ec" TargetMode="External"/><Relationship Id="rId12" Type="http://schemas.openxmlformats.org/officeDocument/2006/relationships/hyperlink" Target="mailto:alberto.bolanios@pedromoncayo.gob.ec" TargetMode="External"/><Relationship Id="rId33" Type="http://schemas.openxmlformats.org/officeDocument/2006/relationships/hyperlink" Target="mailto:henry.polanco@pedromoncayo.gob.ec" TargetMode="External"/><Relationship Id="rId108" Type="http://schemas.openxmlformats.org/officeDocument/2006/relationships/hyperlink" Target="mailto:gabriela.cruz@pedromoncayo.gob.ec" TargetMode="External"/><Relationship Id="rId129" Type="http://schemas.openxmlformats.org/officeDocument/2006/relationships/hyperlink" Target="mailto:gabriela.cruz@pedromoncayo.gob.ec" TargetMode="External"/><Relationship Id="rId54" Type="http://schemas.openxmlformats.org/officeDocument/2006/relationships/hyperlink" Target="mailto:alejandro.lopez@pedromoncayo.gob.ec" TargetMode="External"/><Relationship Id="rId75" Type="http://schemas.openxmlformats.org/officeDocument/2006/relationships/hyperlink" Target="mailto:gabriela.cruz@pedromoncayo.gob.ec" TargetMode="External"/><Relationship Id="rId96" Type="http://schemas.openxmlformats.org/officeDocument/2006/relationships/hyperlink" Target="mailto:gabriela.cruz@pedromoncayo.gob.ec" TargetMode="External"/><Relationship Id="rId140" Type="http://schemas.openxmlformats.org/officeDocument/2006/relationships/hyperlink" Target="mailto:gabriela.cruz@pedromoncayo.gob.ec" TargetMode="External"/><Relationship Id="rId161" Type="http://schemas.openxmlformats.org/officeDocument/2006/relationships/hyperlink" Target="mailto:jorge.sanchez@pedromoncayo.gob.ec" TargetMode="External"/><Relationship Id="rId182" Type="http://schemas.openxmlformats.org/officeDocument/2006/relationships/hyperlink" Target="mailto:gabriela.cruz@pedromoncayo.gob.ec" TargetMode="External"/><Relationship Id="rId6" Type="http://schemas.openxmlformats.org/officeDocument/2006/relationships/hyperlink" Target="mailto:jimmy.alvear@pedromoncayo.gob.ec" TargetMode="External"/><Relationship Id="rId23" Type="http://schemas.openxmlformats.org/officeDocument/2006/relationships/hyperlink" Target="mailto:eduardo.cualchi@pedromoncayo.gob.ec" TargetMode="External"/><Relationship Id="rId119" Type="http://schemas.openxmlformats.org/officeDocument/2006/relationships/hyperlink" Target="mailto:gabriela.cruz@pedromoncayo.gob.ec" TargetMode="External"/><Relationship Id="rId44" Type="http://schemas.openxmlformats.org/officeDocument/2006/relationships/hyperlink" Target="mailto:henry.polanco@pedromoncayo.gob.ec" TargetMode="External"/><Relationship Id="rId65" Type="http://schemas.openxmlformats.org/officeDocument/2006/relationships/hyperlink" Target="mailto:alejandro.lopez@pedromoncayo.gob.ec" TargetMode="External"/><Relationship Id="rId86" Type="http://schemas.openxmlformats.org/officeDocument/2006/relationships/hyperlink" Target="mailto:gabriela.cruz@pedromoncayo.gob.ec" TargetMode="External"/><Relationship Id="rId130" Type="http://schemas.openxmlformats.org/officeDocument/2006/relationships/hyperlink" Target="mailto:gabriela.cruz@pedromoncayo.gob.ec" TargetMode="External"/><Relationship Id="rId151" Type="http://schemas.openxmlformats.org/officeDocument/2006/relationships/hyperlink" Target="mailto:gabriela.cruz@pedromoncayo.gob.ec" TargetMode="External"/><Relationship Id="rId172" Type="http://schemas.openxmlformats.org/officeDocument/2006/relationships/hyperlink" Target="mailto:gabriela.cruz@pedromoncayo.gob.ec" TargetMode="External"/><Relationship Id="rId193" Type="http://schemas.openxmlformats.org/officeDocument/2006/relationships/hyperlink" Target="mailto:nestorllangari@pedromoncayo.gob.ec" TargetMode="External"/><Relationship Id="rId13" Type="http://schemas.openxmlformats.org/officeDocument/2006/relationships/hyperlink" Target="mailto:alberto.bolanios@pedromoncayo.gob.ec" TargetMode="External"/><Relationship Id="rId109" Type="http://schemas.openxmlformats.org/officeDocument/2006/relationships/hyperlink" Target="mailto:gabriela.cruz@pedromoncayo.gob.ec" TargetMode="External"/><Relationship Id="rId34" Type="http://schemas.openxmlformats.org/officeDocument/2006/relationships/hyperlink" Target="mailto:henry.polanco@pedromoncayo.gob.ec" TargetMode="External"/><Relationship Id="rId55" Type="http://schemas.openxmlformats.org/officeDocument/2006/relationships/hyperlink" Target="mailto:alejandro.lopez@pedromoncayo.gob.ec" TargetMode="External"/><Relationship Id="rId76" Type="http://schemas.openxmlformats.org/officeDocument/2006/relationships/hyperlink" Target="mailto:gabriela.cruz@pedromoncayo.gob.ec" TargetMode="External"/><Relationship Id="rId97" Type="http://schemas.openxmlformats.org/officeDocument/2006/relationships/hyperlink" Target="mailto:gabriela.cruz@pedromoncayo.gob.ec" TargetMode="External"/><Relationship Id="rId120" Type="http://schemas.openxmlformats.org/officeDocument/2006/relationships/hyperlink" Target="mailto:gabriela.cruz@pedromoncayo.gob.ec" TargetMode="External"/><Relationship Id="rId141" Type="http://schemas.openxmlformats.org/officeDocument/2006/relationships/hyperlink" Target="mailto:gabriela.cruz@pedromoncayo.gob.ec" TargetMode="External"/><Relationship Id="rId7" Type="http://schemas.openxmlformats.org/officeDocument/2006/relationships/hyperlink" Target="mailto:jimmy.alvear@pedromoncayo.gob.ec" TargetMode="External"/><Relationship Id="rId71" Type="http://schemas.openxmlformats.org/officeDocument/2006/relationships/hyperlink" Target="mailto:gabriela.cruz@pedromoncayo.gob.ec" TargetMode="External"/><Relationship Id="rId92" Type="http://schemas.openxmlformats.org/officeDocument/2006/relationships/hyperlink" Target="mailto:gabriela.cruz@pedromoncayo.gob.ec" TargetMode="External"/><Relationship Id="rId162" Type="http://schemas.openxmlformats.org/officeDocument/2006/relationships/hyperlink" Target="mailto:jorge.sanchez@pedromoncayo.gob.ec" TargetMode="External"/><Relationship Id="rId183" Type="http://schemas.openxmlformats.org/officeDocument/2006/relationships/hyperlink" Target="mailto:alejandro.lopez@pedromoncayo.gob.ec" TargetMode="External"/><Relationship Id="rId2" Type="http://schemas.openxmlformats.org/officeDocument/2006/relationships/hyperlink" Target="mailto:jimmy.alvear@pedromoncayo.gob.ec" TargetMode="External"/><Relationship Id="rId29" Type="http://schemas.openxmlformats.org/officeDocument/2006/relationships/hyperlink" Target="mailto:henry.polanco@pedromoncayo.gob.ec" TargetMode="External"/><Relationship Id="rId24" Type="http://schemas.openxmlformats.org/officeDocument/2006/relationships/hyperlink" Target="mailto:henry.polanco@pedromoncayo.gob.ec" TargetMode="External"/><Relationship Id="rId40" Type="http://schemas.openxmlformats.org/officeDocument/2006/relationships/hyperlink" Target="mailto:henry.polanco@pedromoncayo.gob.ec" TargetMode="External"/><Relationship Id="rId45" Type="http://schemas.openxmlformats.org/officeDocument/2006/relationships/hyperlink" Target="mailto:alejandro.lopez@pedromoncayo.gob.ec" TargetMode="External"/><Relationship Id="rId66" Type="http://schemas.openxmlformats.org/officeDocument/2006/relationships/hyperlink" Target="mailto:alejandro.lopez@pedromoncayo.gob.ec" TargetMode="External"/><Relationship Id="rId87" Type="http://schemas.openxmlformats.org/officeDocument/2006/relationships/hyperlink" Target="mailto:gabriela.cruz@pedromoncayo.gob.ec" TargetMode="External"/><Relationship Id="rId110" Type="http://schemas.openxmlformats.org/officeDocument/2006/relationships/hyperlink" Target="mailto:gabriela.cruz@pedromoncayo.gob.ec" TargetMode="External"/><Relationship Id="rId115" Type="http://schemas.openxmlformats.org/officeDocument/2006/relationships/hyperlink" Target="mailto:gabriela.cruz@pedromoncayo.gob.ec" TargetMode="External"/><Relationship Id="rId131" Type="http://schemas.openxmlformats.org/officeDocument/2006/relationships/hyperlink" Target="mailto:gabriela.cruz@pedromoncayo.gob.ec" TargetMode="External"/><Relationship Id="rId136" Type="http://schemas.openxmlformats.org/officeDocument/2006/relationships/hyperlink" Target="mailto:gabriela.cruz@pedromoncayo.gob.ec" TargetMode="External"/><Relationship Id="rId157" Type="http://schemas.openxmlformats.org/officeDocument/2006/relationships/hyperlink" Target="mailto:gabriela.cruz@pedromoncayo.gob.ec" TargetMode="External"/><Relationship Id="rId178" Type="http://schemas.openxmlformats.org/officeDocument/2006/relationships/hyperlink" Target="mailto:gabriela.cruz@pedromoncayo.gob.ec" TargetMode="External"/><Relationship Id="rId61" Type="http://schemas.openxmlformats.org/officeDocument/2006/relationships/hyperlink" Target="mailto:alejandro.lopez@pedromoncayo.gob.ec" TargetMode="External"/><Relationship Id="rId82" Type="http://schemas.openxmlformats.org/officeDocument/2006/relationships/hyperlink" Target="mailto:gabriela.cruz@pedromoncayo.gob.ec" TargetMode="External"/><Relationship Id="rId152" Type="http://schemas.openxmlformats.org/officeDocument/2006/relationships/hyperlink" Target="mailto:gabriela.cruz@pedromoncayo.gob.ec" TargetMode="External"/><Relationship Id="rId173" Type="http://schemas.openxmlformats.org/officeDocument/2006/relationships/hyperlink" Target="mailto:gabriela.cruz@pedromoncayo.gob.ec" TargetMode="External"/><Relationship Id="rId194" Type="http://schemas.openxmlformats.org/officeDocument/2006/relationships/hyperlink" Target="mailto:gabriela.cruz@pedromoncayo.gob.ec" TargetMode="External"/><Relationship Id="rId19" Type="http://schemas.openxmlformats.org/officeDocument/2006/relationships/hyperlink" Target="mailto:alberto.bolanios@pedromoncayo.gob.ec" TargetMode="External"/><Relationship Id="rId14" Type="http://schemas.openxmlformats.org/officeDocument/2006/relationships/hyperlink" Target="mailto:alberto.bolanios@pedromoncayo.gob.ec" TargetMode="External"/><Relationship Id="rId30" Type="http://schemas.openxmlformats.org/officeDocument/2006/relationships/hyperlink" Target="mailto:henry.polanco@pedromoncayo.gob.ec" TargetMode="External"/><Relationship Id="rId35" Type="http://schemas.openxmlformats.org/officeDocument/2006/relationships/hyperlink" Target="mailto:henry.polanco@pedromoncayo.gob.ec" TargetMode="External"/><Relationship Id="rId56" Type="http://schemas.openxmlformats.org/officeDocument/2006/relationships/hyperlink" Target="mailto:alejandro.lopez@pedromoncayo.gob.ec" TargetMode="External"/><Relationship Id="rId77" Type="http://schemas.openxmlformats.org/officeDocument/2006/relationships/hyperlink" Target="mailto:gabriela.cruz@pedromoncayo.gob.ec" TargetMode="External"/><Relationship Id="rId100" Type="http://schemas.openxmlformats.org/officeDocument/2006/relationships/hyperlink" Target="mailto:gabriela.cruz@pedromoncayo.gob.ec" TargetMode="External"/><Relationship Id="rId105" Type="http://schemas.openxmlformats.org/officeDocument/2006/relationships/hyperlink" Target="mailto:gabriela.cruz@pedromoncayo.gob.ec" TargetMode="External"/><Relationship Id="rId126" Type="http://schemas.openxmlformats.org/officeDocument/2006/relationships/hyperlink" Target="mailto:gabriela.cruz@pedromoncayo.gob.ec" TargetMode="External"/><Relationship Id="rId147" Type="http://schemas.openxmlformats.org/officeDocument/2006/relationships/hyperlink" Target="mailto:gabriela.cruz@pedromoncayo.gob.ec" TargetMode="External"/><Relationship Id="rId168" Type="http://schemas.openxmlformats.org/officeDocument/2006/relationships/hyperlink" Target="mailto:gabriela.cruz@pedromoncayo.gob.ec" TargetMode="External"/><Relationship Id="rId8" Type="http://schemas.openxmlformats.org/officeDocument/2006/relationships/hyperlink" Target="mailto:jimmy.alvear@pedromoncayo.gob.ec" TargetMode="External"/><Relationship Id="rId51" Type="http://schemas.openxmlformats.org/officeDocument/2006/relationships/hyperlink" Target="mailto:alejandro.lopez@pedromoncayo.gob.ec" TargetMode="External"/><Relationship Id="rId72" Type="http://schemas.openxmlformats.org/officeDocument/2006/relationships/hyperlink" Target="mailto:gabriela.cruz@pedromoncayo.gob.ec" TargetMode="External"/><Relationship Id="rId93" Type="http://schemas.openxmlformats.org/officeDocument/2006/relationships/hyperlink" Target="mailto:gabriela.cruz@pedromoncayo.gob.ec" TargetMode="External"/><Relationship Id="rId98" Type="http://schemas.openxmlformats.org/officeDocument/2006/relationships/hyperlink" Target="mailto:gabriela.cruz@pedromoncayo.gob.ec" TargetMode="External"/><Relationship Id="rId121" Type="http://schemas.openxmlformats.org/officeDocument/2006/relationships/hyperlink" Target="mailto:gabriela.cruz@pedromoncayo.gob.ec" TargetMode="External"/><Relationship Id="rId142" Type="http://schemas.openxmlformats.org/officeDocument/2006/relationships/hyperlink" Target="mailto:gabriela.cruz@pedromoncayo.gob.ec" TargetMode="External"/><Relationship Id="rId163" Type="http://schemas.openxmlformats.org/officeDocument/2006/relationships/hyperlink" Target="mailto:jorge.sanchez@pedromoncayo.gob.ec" TargetMode="External"/><Relationship Id="rId184" Type="http://schemas.openxmlformats.org/officeDocument/2006/relationships/hyperlink" Target="mailto:alejandro.lopez@pedromoncayo.gob.ec" TargetMode="External"/><Relationship Id="rId189" Type="http://schemas.openxmlformats.org/officeDocument/2006/relationships/hyperlink" Target="mailto:pedroboada@pedromoncayo.gob.ec" TargetMode="External"/><Relationship Id="rId3" Type="http://schemas.openxmlformats.org/officeDocument/2006/relationships/hyperlink" Target="mailto:jimmy.alvear@pedromoncayo.gob.ec" TargetMode="External"/><Relationship Id="rId25" Type="http://schemas.openxmlformats.org/officeDocument/2006/relationships/hyperlink" Target="mailto:henry.polanco@pedromoncayo.gob.ec" TargetMode="External"/><Relationship Id="rId46" Type="http://schemas.openxmlformats.org/officeDocument/2006/relationships/hyperlink" Target="mailto:alejandro.lopez@pedromoncayo.gob.ec" TargetMode="External"/><Relationship Id="rId67" Type="http://schemas.openxmlformats.org/officeDocument/2006/relationships/hyperlink" Target="mailto:alejandro.lopez@pedromoncayo.gob.ec" TargetMode="External"/><Relationship Id="rId116" Type="http://schemas.openxmlformats.org/officeDocument/2006/relationships/hyperlink" Target="mailto:gabriela.cruz@pedromoncayo.gob.ec" TargetMode="External"/><Relationship Id="rId137" Type="http://schemas.openxmlformats.org/officeDocument/2006/relationships/hyperlink" Target="mailto:gabriela.cruz@pedromoncayo.gob.ec" TargetMode="External"/><Relationship Id="rId158" Type="http://schemas.openxmlformats.org/officeDocument/2006/relationships/hyperlink" Target="mailto:gabriela.cruz@pedromoncayo.gob.ec" TargetMode="External"/><Relationship Id="rId20" Type="http://schemas.openxmlformats.org/officeDocument/2006/relationships/hyperlink" Target="mailto:alberto.bolanios@pedromoncayo.gob.ec" TargetMode="External"/><Relationship Id="rId41" Type="http://schemas.openxmlformats.org/officeDocument/2006/relationships/hyperlink" Target="mailto:henry.polanco@pedromoncayo.gob.ec" TargetMode="External"/><Relationship Id="rId62" Type="http://schemas.openxmlformats.org/officeDocument/2006/relationships/hyperlink" Target="mailto:alejandro.lopez@pedromoncayo.gob.ec" TargetMode="External"/><Relationship Id="rId83" Type="http://schemas.openxmlformats.org/officeDocument/2006/relationships/hyperlink" Target="mailto:gabriela.cruz@pedromoncayo.gob.ec" TargetMode="External"/><Relationship Id="rId88" Type="http://schemas.openxmlformats.org/officeDocument/2006/relationships/hyperlink" Target="mailto:gabriela.cruz@pedromoncayo.gob.ec" TargetMode="External"/><Relationship Id="rId111" Type="http://schemas.openxmlformats.org/officeDocument/2006/relationships/hyperlink" Target="mailto:gabriela.cruz@pedromoncayo.gob.ec" TargetMode="External"/><Relationship Id="rId132" Type="http://schemas.openxmlformats.org/officeDocument/2006/relationships/hyperlink" Target="mailto:gabriela.cruz@pedromoncayo.gob.ec" TargetMode="External"/><Relationship Id="rId153" Type="http://schemas.openxmlformats.org/officeDocument/2006/relationships/hyperlink" Target="mailto:gabriela.cruz@pedromoncayo.gob.ec" TargetMode="External"/><Relationship Id="rId174" Type="http://schemas.openxmlformats.org/officeDocument/2006/relationships/hyperlink" Target="mailto:gabriela.cruz@pedromoncayo.gob.ec" TargetMode="External"/><Relationship Id="rId179" Type="http://schemas.openxmlformats.org/officeDocument/2006/relationships/hyperlink" Target="mailto:gabriela.cruz@pedromoncayo.gob.ec" TargetMode="External"/><Relationship Id="rId195" Type="http://schemas.openxmlformats.org/officeDocument/2006/relationships/hyperlink" Target="mailto:jimmy.alvear@pedromoncayo.gob.ec" TargetMode="External"/><Relationship Id="rId190" Type="http://schemas.openxmlformats.org/officeDocument/2006/relationships/hyperlink" Target="mailto:gabriela.cruz@pedromoncayo.gob.ec" TargetMode="External"/><Relationship Id="rId15" Type="http://schemas.openxmlformats.org/officeDocument/2006/relationships/hyperlink" Target="mailto:alberto.bolanios@pedromoncayo.gob.ec" TargetMode="External"/><Relationship Id="rId36" Type="http://schemas.openxmlformats.org/officeDocument/2006/relationships/hyperlink" Target="mailto:henry.polanco@pedromoncayo.gob.ec" TargetMode="External"/><Relationship Id="rId57" Type="http://schemas.openxmlformats.org/officeDocument/2006/relationships/hyperlink" Target="mailto:alejandro.lopez@pedromoncayo.gob.ec" TargetMode="External"/><Relationship Id="rId106" Type="http://schemas.openxmlformats.org/officeDocument/2006/relationships/hyperlink" Target="mailto:gabriela.cruz@pedromoncayo.gob.ec" TargetMode="External"/><Relationship Id="rId127" Type="http://schemas.openxmlformats.org/officeDocument/2006/relationships/hyperlink" Target="mailto:gabriela.cruz@pedromoncayo.gob.ec" TargetMode="External"/><Relationship Id="rId10" Type="http://schemas.openxmlformats.org/officeDocument/2006/relationships/hyperlink" Target="mailto:jimmy.alvear@pedromoncayo.gob.ec" TargetMode="External"/><Relationship Id="rId31" Type="http://schemas.openxmlformats.org/officeDocument/2006/relationships/hyperlink" Target="mailto:henry.polanco@pedromoncayo.gob.ec" TargetMode="External"/><Relationship Id="rId52" Type="http://schemas.openxmlformats.org/officeDocument/2006/relationships/hyperlink" Target="mailto:alejandro.lopez@pedromoncayo.gob.ec" TargetMode="External"/><Relationship Id="rId73" Type="http://schemas.openxmlformats.org/officeDocument/2006/relationships/hyperlink" Target="mailto:gabriela.cruz@pedromoncayo.gob.ec" TargetMode="External"/><Relationship Id="rId78" Type="http://schemas.openxmlformats.org/officeDocument/2006/relationships/hyperlink" Target="mailto:gabriela.cruz@pedromoncayo.gob.ec" TargetMode="External"/><Relationship Id="rId94" Type="http://schemas.openxmlformats.org/officeDocument/2006/relationships/hyperlink" Target="mailto:gabriela.cruz@pedromoncayo.gob.ec" TargetMode="External"/><Relationship Id="rId99" Type="http://schemas.openxmlformats.org/officeDocument/2006/relationships/hyperlink" Target="mailto:gabriela.cruz@pedromoncayo.gob.ec" TargetMode="External"/><Relationship Id="rId101" Type="http://schemas.openxmlformats.org/officeDocument/2006/relationships/hyperlink" Target="mailto:gabriela.cruz@pedromoncayo.gob.ec" TargetMode="External"/><Relationship Id="rId122" Type="http://schemas.openxmlformats.org/officeDocument/2006/relationships/hyperlink" Target="mailto:gabriela.cruz@pedromoncayo.gob.ec" TargetMode="External"/><Relationship Id="rId143" Type="http://schemas.openxmlformats.org/officeDocument/2006/relationships/hyperlink" Target="mailto:gabriela.cruz@pedromoncayo.gob.ec" TargetMode="External"/><Relationship Id="rId148" Type="http://schemas.openxmlformats.org/officeDocument/2006/relationships/hyperlink" Target="mailto:gabriela.cruz@pedromoncayo.gob.ec" TargetMode="External"/><Relationship Id="rId164" Type="http://schemas.openxmlformats.org/officeDocument/2006/relationships/hyperlink" Target="mailto:jorge.sanchez@pedromoncayo.gob.ec" TargetMode="External"/><Relationship Id="rId169" Type="http://schemas.openxmlformats.org/officeDocument/2006/relationships/hyperlink" Target="mailto:gabriela.cruz@pedromoncayo.gob.ec" TargetMode="External"/><Relationship Id="rId185" Type="http://schemas.openxmlformats.org/officeDocument/2006/relationships/hyperlink" Target="mailto:alejandro.lopez@pedromoncayo.gob.ec" TargetMode="External"/><Relationship Id="rId4" Type="http://schemas.openxmlformats.org/officeDocument/2006/relationships/hyperlink" Target="mailto:jimmy.alvear@pedromoncayo.gob.ec" TargetMode="External"/><Relationship Id="rId9" Type="http://schemas.openxmlformats.org/officeDocument/2006/relationships/hyperlink" Target="mailto:jimmy.alvear@pedromoncayo.gob.ec" TargetMode="External"/><Relationship Id="rId180" Type="http://schemas.openxmlformats.org/officeDocument/2006/relationships/hyperlink" Target="mailto:gabriela.cruz@pedromoncayo.gob.ec" TargetMode="External"/><Relationship Id="rId26" Type="http://schemas.openxmlformats.org/officeDocument/2006/relationships/hyperlink" Target="mailto:henry.polanco@pedromoncayo.gob.ec" TargetMode="External"/><Relationship Id="rId47" Type="http://schemas.openxmlformats.org/officeDocument/2006/relationships/hyperlink" Target="mailto:alejandro.lopez@pedromoncayo.gob.ec" TargetMode="External"/><Relationship Id="rId68" Type="http://schemas.openxmlformats.org/officeDocument/2006/relationships/hyperlink" Target="mailto:alejandro.lopez@pedromoncayo.gob.ec" TargetMode="External"/><Relationship Id="rId89" Type="http://schemas.openxmlformats.org/officeDocument/2006/relationships/hyperlink" Target="mailto:gabriela.cruz@pedromoncayo.gob.ec" TargetMode="External"/><Relationship Id="rId112" Type="http://schemas.openxmlformats.org/officeDocument/2006/relationships/hyperlink" Target="mailto:gabriela.cruz@pedromoncayo.gob.ec" TargetMode="External"/><Relationship Id="rId133" Type="http://schemas.openxmlformats.org/officeDocument/2006/relationships/hyperlink" Target="mailto:gabriela.cruz@pedromoncayo.gob.ec" TargetMode="External"/><Relationship Id="rId154" Type="http://schemas.openxmlformats.org/officeDocument/2006/relationships/hyperlink" Target="mailto:gabriela.cruz@pedromoncayo.gob.ec" TargetMode="External"/><Relationship Id="rId175" Type="http://schemas.openxmlformats.org/officeDocument/2006/relationships/hyperlink" Target="mailto:gabriela.cruz@pedromoncayo.gob.ec" TargetMode="External"/><Relationship Id="rId196" Type="http://schemas.openxmlformats.org/officeDocument/2006/relationships/printerSettings" Target="../printerSettings/printerSettings5.bin"/><Relationship Id="rId16" Type="http://schemas.openxmlformats.org/officeDocument/2006/relationships/hyperlink" Target="mailto:alberto.bolanios@pedromoncayo.gob.ec" TargetMode="External"/><Relationship Id="rId37" Type="http://schemas.openxmlformats.org/officeDocument/2006/relationships/hyperlink" Target="mailto:henry.polanco@pedromoncayo.gob.ec" TargetMode="External"/><Relationship Id="rId58" Type="http://schemas.openxmlformats.org/officeDocument/2006/relationships/hyperlink" Target="mailto:alejandro.lopez@pedromoncayo.gob.ec" TargetMode="External"/><Relationship Id="rId79" Type="http://schemas.openxmlformats.org/officeDocument/2006/relationships/hyperlink" Target="mailto:gabriela.cruz@pedromoncayo.gob.ec" TargetMode="External"/><Relationship Id="rId102" Type="http://schemas.openxmlformats.org/officeDocument/2006/relationships/hyperlink" Target="mailto:gabriela.cruz@pedromoncayo.gob.ec" TargetMode="External"/><Relationship Id="rId123" Type="http://schemas.openxmlformats.org/officeDocument/2006/relationships/hyperlink" Target="mailto:gabriela.cruz@pedromoncayo.gob.ec" TargetMode="External"/><Relationship Id="rId144" Type="http://schemas.openxmlformats.org/officeDocument/2006/relationships/hyperlink" Target="mailto:gabriela.cruz@pedromoncayo.gob.ec" TargetMode="External"/><Relationship Id="rId90" Type="http://schemas.openxmlformats.org/officeDocument/2006/relationships/hyperlink" Target="mailto:gabriela.cruz@pedromoncayo.gob.ec" TargetMode="External"/><Relationship Id="rId165" Type="http://schemas.openxmlformats.org/officeDocument/2006/relationships/hyperlink" Target="mailto:jorge.sanchez@pedromoncayo.gob.ec" TargetMode="External"/><Relationship Id="rId186" Type="http://schemas.openxmlformats.org/officeDocument/2006/relationships/hyperlink" Target="mailto:alejandro.lopez@pedromoncayo.gob.ec" TargetMode="External"/><Relationship Id="rId27" Type="http://schemas.openxmlformats.org/officeDocument/2006/relationships/hyperlink" Target="mailto:henry.polanco@pedromoncayo.gob.ec" TargetMode="External"/><Relationship Id="rId48" Type="http://schemas.openxmlformats.org/officeDocument/2006/relationships/hyperlink" Target="mailto:alejandro.lopez@pedromoncayo.gob.ec" TargetMode="External"/><Relationship Id="rId69" Type="http://schemas.openxmlformats.org/officeDocument/2006/relationships/hyperlink" Target="mailto:alejandro.lopez@pedromoncayo.gob.ec" TargetMode="External"/><Relationship Id="rId113" Type="http://schemas.openxmlformats.org/officeDocument/2006/relationships/hyperlink" Target="mailto:gabriela.cruz@pedromoncayo.gob.ec" TargetMode="External"/><Relationship Id="rId134" Type="http://schemas.openxmlformats.org/officeDocument/2006/relationships/hyperlink" Target="mailto:gabriela.cruz@pedromoncayo.gob.ec" TargetMode="External"/><Relationship Id="rId80" Type="http://schemas.openxmlformats.org/officeDocument/2006/relationships/hyperlink" Target="mailto:gabriela.cruz@pedromoncayo.gob.ec" TargetMode="External"/><Relationship Id="rId155" Type="http://schemas.openxmlformats.org/officeDocument/2006/relationships/hyperlink" Target="mailto:gabriela.cruz@pedromoncayo.gob.ec" TargetMode="External"/><Relationship Id="rId176" Type="http://schemas.openxmlformats.org/officeDocument/2006/relationships/hyperlink" Target="mailto:gabriela.cruz@pedromoncayo.gob.ec" TargetMode="External"/><Relationship Id="rId197" Type="http://schemas.openxmlformats.org/officeDocument/2006/relationships/drawing" Target="../drawings/drawing2.xml"/><Relationship Id="rId17" Type="http://schemas.openxmlformats.org/officeDocument/2006/relationships/hyperlink" Target="mailto:alberto.bolanios@pedromoncayo.gob.ec" TargetMode="External"/><Relationship Id="rId38" Type="http://schemas.openxmlformats.org/officeDocument/2006/relationships/hyperlink" Target="mailto:henry.polanco@pedromoncayo.gob.ec" TargetMode="External"/><Relationship Id="rId59" Type="http://schemas.openxmlformats.org/officeDocument/2006/relationships/hyperlink" Target="mailto:alejandro.lopez@pedromoncayo.gob.ec" TargetMode="External"/><Relationship Id="rId103" Type="http://schemas.openxmlformats.org/officeDocument/2006/relationships/hyperlink" Target="mailto:gabriela.cruz@pedromoncayo.gob.ec" TargetMode="External"/><Relationship Id="rId124" Type="http://schemas.openxmlformats.org/officeDocument/2006/relationships/hyperlink" Target="mailto:gabriela.cruz@pedromoncayo.gob.ec" TargetMode="External"/><Relationship Id="rId70" Type="http://schemas.openxmlformats.org/officeDocument/2006/relationships/hyperlink" Target="mailto:gabriela.cruz@pedromoncayo.gob.ec" TargetMode="External"/><Relationship Id="rId91" Type="http://schemas.openxmlformats.org/officeDocument/2006/relationships/hyperlink" Target="mailto:gabriela.cruz@pedromoncayo.gob.ec" TargetMode="External"/><Relationship Id="rId145" Type="http://schemas.openxmlformats.org/officeDocument/2006/relationships/hyperlink" Target="mailto:gabriela.cruz@pedromoncayo.gob.ec" TargetMode="External"/><Relationship Id="rId166" Type="http://schemas.openxmlformats.org/officeDocument/2006/relationships/hyperlink" Target="mailto:gabriela.cruz@pedromoncayo.gob.ec" TargetMode="External"/><Relationship Id="rId187" Type="http://schemas.openxmlformats.org/officeDocument/2006/relationships/hyperlink" Target="mailto:juan.delgado@pedromoncayo.gob.ec" TargetMode="External"/><Relationship Id="rId1" Type="http://schemas.openxmlformats.org/officeDocument/2006/relationships/hyperlink" Target="mailto:maira.murillo@pedromoncayo.gob.ec" TargetMode="External"/><Relationship Id="rId28" Type="http://schemas.openxmlformats.org/officeDocument/2006/relationships/hyperlink" Target="mailto:henry.polanco@pedromoncayo.gob.ec" TargetMode="External"/><Relationship Id="rId49" Type="http://schemas.openxmlformats.org/officeDocument/2006/relationships/hyperlink" Target="mailto:alejandro.lopez@pedromoncayo.gob.ec" TargetMode="External"/><Relationship Id="rId114" Type="http://schemas.openxmlformats.org/officeDocument/2006/relationships/hyperlink" Target="mailto:gabriela.cruz@pedromoncayo.gob.ec" TargetMode="External"/><Relationship Id="rId60" Type="http://schemas.openxmlformats.org/officeDocument/2006/relationships/hyperlink" Target="mailto:alejandro.lopez@pedromoncayo.gob.ec" TargetMode="External"/><Relationship Id="rId81" Type="http://schemas.openxmlformats.org/officeDocument/2006/relationships/hyperlink" Target="mailto:gabriela.cruz@pedromoncayo.gob.ec" TargetMode="External"/><Relationship Id="rId135" Type="http://schemas.openxmlformats.org/officeDocument/2006/relationships/hyperlink" Target="mailto:gabriela.cruz@pedromoncayo.gob.ec" TargetMode="External"/><Relationship Id="rId156" Type="http://schemas.openxmlformats.org/officeDocument/2006/relationships/hyperlink" Target="mailto:gabriela.cruz@pedromoncayo.gob.ec" TargetMode="External"/><Relationship Id="rId177" Type="http://schemas.openxmlformats.org/officeDocument/2006/relationships/hyperlink" Target="mailto:gabriela.cruz@pedromoncayo.gob.ec" TargetMode="External"/><Relationship Id="rId198" Type="http://schemas.openxmlformats.org/officeDocument/2006/relationships/vmlDrawing" Target="../drawings/vmlDrawing5.vml"/><Relationship Id="rId18" Type="http://schemas.openxmlformats.org/officeDocument/2006/relationships/hyperlink" Target="mailto:alberto.bolanios@pedromoncayo.gob.ec" TargetMode="External"/><Relationship Id="rId39" Type="http://schemas.openxmlformats.org/officeDocument/2006/relationships/hyperlink" Target="mailto:henry.polanco@pedromoncayo.gob.ec" TargetMode="External"/><Relationship Id="rId50" Type="http://schemas.openxmlformats.org/officeDocument/2006/relationships/hyperlink" Target="mailto:alejandro.lopez@pedromoncayo.gob.ec" TargetMode="External"/><Relationship Id="rId104" Type="http://schemas.openxmlformats.org/officeDocument/2006/relationships/hyperlink" Target="mailto:gabriela.cruz@pedromoncayo.gob.ec" TargetMode="External"/><Relationship Id="rId125" Type="http://schemas.openxmlformats.org/officeDocument/2006/relationships/hyperlink" Target="mailto:gabriela.cruz@pedromoncayo.gob.ec" TargetMode="External"/><Relationship Id="rId146" Type="http://schemas.openxmlformats.org/officeDocument/2006/relationships/hyperlink" Target="mailto:gabriela.cruz@pedromoncayo.gob.ec" TargetMode="External"/><Relationship Id="rId167" Type="http://schemas.openxmlformats.org/officeDocument/2006/relationships/hyperlink" Target="mailto:ernesto.lema@pedromoncayo.gob.ec" TargetMode="External"/><Relationship Id="rId188" Type="http://schemas.openxmlformats.org/officeDocument/2006/relationships/hyperlink" Target="mailto:gabriela.cruz@pedromoncayo.gob.ec" TargetMode="External"/></Relationships>
</file>

<file path=xl/worksheets/_rels/sheet6.xml.rels><?xml version="1.0" encoding="UTF-8" standalone="yes"?>
<Relationships xmlns="http://schemas.openxmlformats.org/package/2006/relationships"><Relationship Id="rId3" Type="http://schemas.openxmlformats.org/officeDocument/2006/relationships/vmlDrawing" Target="../drawings/vmlDrawing6.vml"/><Relationship Id="rId2" Type="http://schemas.openxmlformats.org/officeDocument/2006/relationships/printerSettings" Target="../printerSettings/printerSettings6.bin"/><Relationship Id="rId1" Type="http://schemas.openxmlformats.org/officeDocument/2006/relationships/hyperlink" Target="mailto:maira.murillo@pedromoncayo.gob.ec" TargetMode="External"/></Relationships>
</file>

<file path=xl/worksheets/_rels/sheet7.xml.rels><?xml version="1.0" encoding="UTF-8" standalone="yes"?>
<Relationships xmlns="http://schemas.openxmlformats.org/package/2006/relationships"><Relationship Id="rId3" Type="http://schemas.openxmlformats.org/officeDocument/2006/relationships/vmlDrawing" Target="../drawings/vmlDrawing7.vml"/><Relationship Id="rId2" Type="http://schemas.openxmlformats.org/officeDocument/2006/relationships/printerSettings" Target="../printerSettings/printerSettings7.bin"/><Relationship Id="rId1" Type="http://schemas.openxmlformats.org/officeDocument/2006/relationships/hyperlink" Target="mailto:maira.murillo@pedromoncayo.gob.ec" TargetMode="External"/></Relationships>
</file>

<file path=xl/worksheets/_rels/sheet8.xml.rels><?xml version="1.0" encoding="UTF-8" standalone="yes"?>
<Relationships xmlns="http://schemas.openxmlformats.org/package/2006/relationships"><Relationship Id="rId13" Type="http://schemas.openxmlformats.org/officeDocument/2006/relationships/hyperlink" Target="mailto:documentos@pedromoncayo.gob.ec" TargetMode="External"/><Relationship Id="rId18" Type="http://schemas.openxmlformats.org/officeDocument/2006/relationships/hyperlink" Target="mailto:documentos@pedromoncayo.gob.ec" TargetMode="External"/><Relationship Id="rId26" Type="http://schemas.openxmlformats.org/officeDocument/2006/relationships/hyperlink" Target="http://www.pedromoncayo.gob.ec/index.php/servicios/catalogo-de-formularios" TargetMode="External"/><Relationship Id="rId3" Type="http://schemas.openxmlformats.org/officeDocument/2006/relationships/hyperlink" Target="http://www.pedromoncayo.gob.ec/index.php/servicios/catalogo-de-formularios" TargetMode="External"/><Relationship Id="rId21" Type="http://schemas.openxmlformats.org/officeDocument/2006/relationships/hyperlink" Target="mailto:documentos@pedromoncayo.gob.ec" TargetMode="External"/><Relationship Id="rId7" Type="http://schemas.openxmlformats.org/officeDocument/2006/relationships/hyperlink" Target="mailto:alexandra.pinchao@pedromoncayo.gob.ec" TargetMode="External"/><Relationship Id="rId12" Type="http://schemas.openxmlformats.org/officeDocument/2006/relationships/hyperlink" Target="mailto:documentos@pedromoncayo.gob.ec" TargetMode="External"/><Relationship Id="rId17" Type="http://schemas.openxmlformats.org/officeDocument/2006/relationships/hyperlink" Target="mailto:documentos@pedromoncayo.gob.ec" TargetMode="External"/><Relationship Id="rId25" Type="http://schemas.openxmlformats.org/officeDocument/2006/relationships/hyperlink" Target="http://www.pedromoncayo.gob.ec/" TargetMode="External"/><Relationship Id="rId33" Type="http://schemas.openxmlformats.org/officeDocument/2006/relationships/vmlDrawing" Target="../drawings/vmlDrawing8.vml"/><Relationship Id="rId2" Type="http://schemas.openxmlformats.org/officeDocument/2006/relationships/hyperlink" Target="mailto:documentos@pedromoncayo.gob.ec" TargetMode="External"/><Relationship Id="rId16" Type="http://schemas.openxmlformats.org/officeDocument/2006/relationships/hyperlink" Target="mailto:documentos@pedromoncayo.gob.ec" TargetMode="External"/><Relationship Id="rId20" Type="http://schemas.openxmlformats.org/officeDocument/2006/relationships/hyperlink" Target="mailto:documentos@pedromoncayo.gob.ec" TargetMode="External"/><Relationship Id="rId29" Type="http://schemas.openxmlformats.org/officeDocument/2006/relationships/hyperlink" Target="mailto:documentos@pedromoncayo.gob.ec" TargetMode="External"/><Relationship Id="rId1" Type="http://schemas.openxmlformats.org/officeDocument/2006/relationships/hyperlink" Target="mailto:lucia.arias@pedromoncayo.gob.ec" TargetMode="External"/><Relationship Id="rId6" Type="http://schemas.openxmlformats.org/officeDocument/2006/relationships/hyperlink" Target="http://www.pedromoncayo.gob.ec/index.php/servicios/catalogo-de-formularios" TargetMode="External"/><Relationship Id="rId11" Type="http://schemas.openxmlformats.org/officeDocument/2006/relationships/hyperlink" Target="mailto:documentos@pedromoncayo.gob.ec" TargetMode="External"/><Relationship Id="rId24" Type="http://schemas.openxmlformats.org/officeDocument/2006/relationships/hyperlink" Target="mailto:documentos@pedromoncayo.gob.ec" TargetMode="External"/><Relationship Id="rId32" Type="http://schemas.openxmlformats.org/officeDocument/2006/relationships/printerSettings" Target="../printerSettings/printerSettings8.bin"/><Relationship Id="rId5" Type="http://schemas.openxmlformats.org/officeDocument/2006/relationships/hyperlink" Target="http://www.pedromoncayo.gob.ec/index.php/servicios/catalogo-de-formularios" TargetMode="External"/><Relationship Id="rId15" Type="http://schemas.openxmlformats.org/officeDocument/2006/relationships/hyperlink" Target="mailto:documentos@pedromoncayo.gob.ec" TargetMode="External"/><Relationship Id="rId23" Type="http://schemas.openxmlformats.org/officeDocument/2006/relationships/hyperlink" Target="mailto:documentos@pedromoncayo.gob.ec" TargetMode="External"/><Relationship Id="rId28" Type="http://schemas.openxmlformats.org/officeDocument/2006/relationships/hyperlink" Target="mailto:documentos@pedromoncayo.gob.ec" TargetMode="External"/><Relationship Id="rId10" Type="http://schemas.openxmlformats.org/officeDocument/2006/relationships/hyperlink" Target="mailto:documentos@pedromoncayo.gob.ec" TargetMode="External"/><Relationship Id="rId19" Type="http://schemas.openxmlformats.org/officeDocument/2006/relationships/hyperlink" Target="mailto:documentos@pedromoncayo.gob.ec" TargetMode="External"/><Relationship Id="rId31" Type="http://schemas.openxmlformats.org/officeDocument/2006/relationships/hyperlink" Target="mailto:documentos@pedromoncayo.gob.ec" TargetMode="External"/><Relationship Id="rId4" Type="http://schemas.openxmlformats.org/officeDocument/2006/relationships/hyperlink" Target="http://www.pedromoncayo.gob.ec/index.php/servicios/catalogo-de-formularios" TargetMode="External"/><Relationship Id="rId9" Type="http://schemas.openxmlformats.org/officeDocument/2006/relationships/hyperlink" Target="mailto:documentos@pedromoncayo.gob.ec" TargetMode="External"/><Relationship Id="rId14" Type="http://schemas.openxmlformats.org/officeDocument/2006/relationships/hyperlink" Target="mailto:documentos@pedromoncayo.gob.ec" TargetMode="External"/><Relationship Id="rId22" Type="http://schemas.openxmlformats.org/officeDocument/2006/relationships/hyperlink" Target="mailto:documentos@pedromoncayo.gob.ec" TargetMode="External"/><Relationship Id="rId27" Type="http://schemas.openxmlformats.org/officeDocument/2006/relationships/hyperlink" Target="mailto:documentos@pedromoncayo.gob.ec" TargetMode="External"/><Relationship Id="rId30" Type="http://schemas.openxmlformats.org/officeDocument/2006/relationships/hyperlink" Target="mailto:documentos@pedromoncayo.gob.ec" TargetMode="External"/><Relationship Id="rId8" Type="http://schemas.openxmlformats.org/officeDocument/2006/relationships/hyperlink" Target="mailto:documentos@pedromoncayo.gob.ec" TargetMode="External"/></Relationships>
</file>

<file path=xl/worksheets/_rels/sheet9.xml.rels><?xml version="1.0" encoding="UTF-8" standalone="yes"?>
<Relationships xmlns="http://schemas.openxmlformats.org/package/2006/relationships"><Relationship Id="rId3" Type="http://schemas.openxmlformats.org/officeDocument/2006/relationships/printerSettings" Target="../printerSettings/printerSettings9.bin"/><Relationship Id="rId2" Type="http://schemas.openxmlformats.org/officeDocument/2006/relationships/hyperlink" Target="http://www.pedromoncayo.gob.ec/documentos/LeyTransparencia_2016/enero/e1%20Contrato%20Colectivo.PDF" TargetMode="External"/><Relationship Id="rId1" Type="http://schemas.openxmlformats.org/officeDocument/2006/relationships/hyperlink" Target="mailto:maira.murillo@pedromoncayo.gob.ec" TargetMode="External"/><Relationship Id="rId4" Type="http://schemas.openxmlformats.org/officeDocument/2006/relationships/vmlDrawing" Target="../drawings/vmlDrawing9.vml"/></Relationships>
</file>

<file path=xl/worksheets/_rels/sheet10.xml.rels><?xml version="1.0" encoding="UTF-8" standalone="yes"?>
<Relationships xmlns="http://schemas.openxmlformats.org/package/2006/relationships"><Relationship Id="rId8" Type="http://schemas.openxmlformats.org/officeDocument/2006/relationships/hyperlink" Target="http://www.pedromoncayo.gob.ec/documentos/formularios/7%20Formulario%20Depuraci&#243;n%20Patentes.pdf" TargetMode="External"/><Relationship Id="rId13" Type="http://schemas.openxmlformats.org/officeDocument/2006/relationships/hyperlink" Target="mailto:lucia.arias@pedromoncayo.gob.ec" TargetMode="External"/><Relationship Id="rId18" Type="http://schemas.openxmlformats.org/officeDocument/2006/relationships/hyperlink" Target="http://www.pedromoncayo.gob.ec/documentos/formularios/apoyo%20eventos%20culturales.pdf" TargetMode="External"/><Relationship Id="rId3" Type="http://schemas.openxmlformats.org/officeDocument/2006/relationships/hyperlink" Target="http://www.pedromoncayo.gob.ec/documentos/formularios/24%20certificado_avaluo_catastros.pdf" TargetMode="External"/><Relationship Id="rId7" Type="http://schemas.openxmlformats.org/officeDocument/2006/relationships/hyperlink" Target="http://www.pedromoncayo.gob.ec/documentos/formularios/5%20Formulario%20Exoneracio%20Tercera%20Edad.pdf" TargetMode="External"/><Relationship Id="rId12" Type="http://schemas.openxmlformats.org/officeDocument/2006/relationships/hyperlink" Target="http://www.pedromoncayo.gob.ec/documentos/formularios/15%20aprobacion%20fraccionamientos.pdf" TargetMode="External"/><Relationship Id="rId17" Type="http://schemas.openxmlformats.org/officeDocument/2006/relationships/hyperlink" Target="http://www.pedromoncayo.gob.ec/documentos/formularios/asistencia%20tecnica%20agropecuaria.pdf" TargetMode="External"/><Relationship Id="rId2" Type="http://schemas.openxmlformats.org/officeDocument/2006/relationships/hyperlink" Target="http://www.pedromoncayo.gob.ec/documentos/formularios/3%20l&#237;nea%20de%20f&#225;brica.pdf" TargetMode="External"/><Relationship Id="rId16" Type="http://schemas.openxmlformats.org/officeDocument/2006/relationships/hyperlink" Target="http://www.pedromoncayo.gob.ec/documentos/formularios/Solicitud%20puesto%20o%20local%20mercado.pdf" TargetMode="External"/><Relationship Id="rId20" Type="http://schemas.openxmlformats.org/officeDocument/2006/relationships/vmlDrawing" Target="../drawings/vmlDrawing10.vml"/><Relationship Id="rId1" Type="http://schemas.openxmlformats.org/officeDocument/2006/relationships/hyperlink" Target="http://www.pedromoncayo.gob.ec/documentos/formularios/1%20Formulario_solicitud_acceso_informacion_publica%20GADMPM.pdf" TargetMode="External"/><Relationship Id="rId6" Type="http://schemas.openxmlformats.org/officeDocument/2006/relationships/hyperlink" Target="http://www.pedromoncayo.gob.ec/documentos/formularios/4%20actualizacion%20registro%20actividades%20economicas.pdf" TargetMode="External"/><Relationship Id="rId11" Type="http://schemas.openxmlformats.org/officeDocument/2006/relationships/hyperlink" Target="http://www.pedromoncayo.gob.ec/documentos/formularios/14%20Formularios%20Permiso%20Construccion.pdf" TargetMode="External"/><Relationship Id="rId5" Type="http://schemas.openxmlformats.org/officeDocument/2006/relationships/hyperlink" Target="http://www.pedromoncayo.gob.ec/documentos/formularios/27%20excedentes.pdf" TargetMode="External"/><Relationship Id="rId15" Type="http://schemas.openxmlformats.org/officeDocument/2006/relationships/hyperlink" Target="http://www.pedromoncayo.gob.ec/documentos/formularios/bienes%20patrimoniales.pdf" TargetMode="External"/><Relationship Id="rId10" Type="http://schemas.openxmlformats.org/officeDocument/2006/relationships/hyperlink" Target="http://www.pedromoncayo.gob.ec/documentos/formularios/13%20solicitud%20permiso%20aprobacion%20planos.pdf" TargetMode="External"/><Relationship Id="rId19" Type="http://schemas.openxmlformats.org/officeDocument/2006/relationships/printerSettings" Target="../printerSettings/printerSettings10.bin"/><Relationship Id="rId4" Type="http://schemas.openxmlformats.org/officeDocument/2006/relationships/hyperlink" Target="http://www.pedromoncayo.gob.ec/documentos/formularios/25%20aviso_alcabalas.pdf" TargetMode="External"/><Relationship Id="rId9" Type="http://schemas.openxmlformats.org/officeDocument/2006/relationships/hyperlink" Target="http://www.pedromoncayo.gob.ec/documentos/formularios/8%20Formulario%20Actualizacion%20Catastro%20Urbano%20Rural.pdf" TargetMode="External"/><Relationship Id="rId14" Type="http://schemas.openxmlformats.org/officeDocument/2006/relationships/hyperlink" Target="http://www.pedromoncayo.gob.ec/documentos/formularios/27%20excedentes.pdf" TargetMode="External"/></Relationships>
</file>

<file path=xl/worksheets/_rels/sheet11.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11.bin"/></Relationships>
</file>

<file path=xl/worksheets/_rels/sheet12.xml.rels><?xml version="1.0" encoding="UTF-8" standalone="yes"?>
<Relationships xmlns="http://schemas.openxmlformats.org/package/2006/relationships"><Relationship Id="rId8" Type="http://schemas.openxmlformats.org/officeDocument/2006/relationships/printerSettings" Target="../printerSettings/printerSettings12.bin"/><Relationship Id="rId3" Type="http://schemas.openxmlformats.org/officeDocument/2006/relationships/hyperlink" Target="http://www.pedromoncayo.gob.ec/documentos/LeyTransparencia_2017/g2%20presupuesto%20anual%20liquidado.pdf" TargetMode="External"/><Relationship Id="rId7" Type="http://schemas.openxmlformats.org/officeDocument/2006/relationships/hyperlink" Target="http://www.pedromoncayo.gob.ec/documentos/LeyTransparencia_2017/septiembre/g1%20cedulas%20presupuestarias%20junio-17.pdf" TargetMode="External"/><Relationship Id="rId2" Type="http://schemas.openxmlformats.org/officeDocument/2006/relationships/hyperlink" Target="mailto:ernesto.lema@pedromoncayo.gob.ec" TargetMode="External"/><Relationship Id="rId1" Type="http://schemas.openxmlformats.org/officeDocument/2006/relationships/hyperlink" Target="http://www.pedromoncayo.gob.ec/documentos/LeyTransparencia_2017/octubre/g1cedula%20gastos%20septiembre-17.pdf" TargetMode="External"/><Relationship Id="rId6" Type="http://schemas.openxmlformats.org/officeDocument/2006/relationships/hyperlink" Target="http://www.pedromoncayo.gob.ec/documentos/LeyTransparencia_2017/g2%20presupuesto%20anual%20liquidado.pdf" TargetMode="External"/><Relationship Id="rId5" Type="http://schemas.openxmlformats.org/officeDocument/2006/relationships/hyperlink" Target="http://www.pedromoncayo.gob.ec/documentos/LeyTransparencia_2017/octubre/g3%20destinatarios%20recursos%20publicos.pdf" TargetMode="External"/><Relationship Id="rId4" Type="http://schemas.openxmlformats.org/officeDocument/2006/relationships/hyperlink" Target="http://www.pedromoncayo.gob.ec/documentos/LeyTransparencia_2017/ago/g3%20destinatarios%20recursos%20publicos.pdf" TargetMode="External"/></Relationships>
</file>

<file path=xl/worksheets/_rels/sheet13.xml.rels><?xml version="1.0" encoding="UTF-8" standalone="yes"?>
<Relationships xmlns="http://schemas.openxmlformats.org/package/2006/relationships"><Relationship Id="rId3" Type="http://schemas.openxmlformats.org/officeDocument/2006/relationships/hyperlink" Target="http://www.contraloria.gob.ec/Consultas/InformesAprobados" TargetMode="External"/><Relationship Id="rId2" Type="http://schemas.openxmlformats.org/officeDocument/2006/relationships/hyperlink" Target="http://www.contraloria.gob.ec/Consultas/InformesAprobados" TargetMode="External"/><Relationship Id="rId1" Type="http://schemas.openxmlformats.org/officeDocument/2006/relationships/hyperlink" Target="mailto:ernesto.lema@pedromoncayo.gob.ec" TargetMode="External"/><Relationship Id="rId6" Type="http://schemas.openxmlformats.org/officeDocument/2006/relationships/vmlDrawing" Target="../drawings/vmlDrawing11.vml"/><Relationship Id="rId5" Type="http://schemas.openxmlformats.org/officeDocument/2006/relationships/printerSettings" Target="../printerSettings/printerSettings13.bin"/><Relationship Id="rId4" Type="http://schemas.openxmlformats.org/officeDocument/2006/relationships/hyperlink" Target="http://www.contraloria.gob.ec/Consultas/InformesAprobados" TargetMode="External"/></Relationships>
</file>

<file path=xl/worksheets/_rels/sheet14.xml.rels><?xml version="1.0" encoding="UTF-8" standalone="yes"?>
<Relationships xmlns="http://schemas.openxmlformats.org/package/2006/relationships"><Relationship Id="rId8" Type="http://schemas.openxmlformats.org/officeDocument/2006/relationships/hyperlink" Target="https://www.compraspublicas.gob.ec/ProcesoContratacion/compras/PC/buscarPACe.cpe?entidadPac=WvCXroVfuZXcI5Qa88DHA_wo-MssgCXuWG4k74zzcmg,&amp;anio=zGG4yb0CtjdR7LgfgExHBx97XqcP0DHZFWAyZyldESM,&amp;nombre=d6jDcE7R155MeOS2m8EigTmnZYymmFQAhGDc3gdDhmEz9rMPtqVdVMg41TMJ3" TargetMode="External"/><Relationship Id="rId13" Type="http://schemas.openxmlformats.org/officeDocument/2006/relationships/hyperlink" Target="https://www.compraspublicas.gob.ec/ProcesoContratacion/compras/PC/informacionProcesoContratacion2.cpe?idSoliCompra=EOGWnfalaZhk_a5vsi9tW-eavVi1CuDX1fDj2ZWOkc0," TargetMode="External"/><Relationship Id="rId3" Type="http://schemas.openxmlformats.org/officeDocument/2006/relationships/hyperlink" Target="http://www.pedromoncayo.gob.ec/documentos/LeyTransparencia_2016/enero/i1%20PAC-%2016.pdf" TargetMode="External"/><Relationship Id="rId7" Type="http://schemas.openxmlformats.org/officeDocument/2006/relationships/hyperlink" Target="https://www.compraspublicas.gob.ec/ProcesoContratacion/compras/" TargetMode="External"/><Relationship Id="rId12" Type="http://schemas.openxmlformats.org/officeDocument/2006/relationships/hyperlink" Target="https://www.compraspublicas.gob.ec/ProcesoContratacion/compras/PC/informacionProcesoContratacion2.cpe?idSoliCompra=fCQ7VxlHUgpoQCO4p-LX6sd-kxzDb-5r-vTZJednvvE," TargetMode="External"/><Relationship Id="rId17" Type="http://schemas.openxmlformats.org/officeDocument/2006/relationships/vmlDrawing" Target="../drawings/vmlDrawing12.vml"/><Relationship Id="rId2" Type="http://schemas.openxmlformats.org/officeDocument/2006/relationships/hyperlink" Target="mailto:alejandro.mancheno@pedromoncayo.gob.ec" TargetMode="External"/><Relationship Id="rId16" Type="http://schemas.openxmlformats.org/officeDocument/2006/relationships/printerSettings" Target="../printerSettings/printerSettings14.bin"/><Relationship Id="rId1" Type="http://schemas.openxmlformats.org/officeDocument/2006/relationships/hyperlink" Target="mailto:vigilancia.compraspublicas@quitohonesto.gob.ec" TargetMode="External"/><Relationship Id="rId6" Type="http://schemas.openxmlformats.org/officeDocument/2006/relationships/hyperlink" Target="https://www.compraspublicas.gob.ec/ProcesoContratacion/compras/" TargetMode="External"/><Relationship Id="rId11" Type="http://schemas.openxmlformats.org/officeDocument/2006/relationships/hyperlink" Target="https://www.compraspublicas.gob.ec/ProcesoContratacion/compras/PC/informacionProcesoContratacion2.cpe?idSoliCompra=uKNcOWqyoWRG7Oo6VsivdSCffJ8iXBmjKCLTndgLtlI," TargetMode="External"/><Relationship Id="rId5" Type="http://schemas.openxmlformats.org/officeDocument/2006/relationships/hyperlink" Target="http://pedromoncayo.gob.ec/documentos/LeyTransparencia_2017/PAC%202017.pdf" TargetMode="External"/><Relationship Id="rId15" Type="http://schemas.openxmlformats.org/officeDocument/2006/relationships/hyperlink" Target="http://pedromoncayo.gob.ec/documentos/LeyTransparencia_2017/noviembre/i1%20ORDEN%20No.%201027545%20CATE%2028.pdf" TargetMode="External"/><Relationship Id="rId10" Type="http://schemas.openxmlformats.org/officeDocument/2006/relationships/hyperlink" Target="https://www.compraspublicas.gob.ec/ProcesoContratacion/compras/IC/buscarInfima.cpe" TargetMode="External"/><Relationship Id="rId4" Type="http://schemas.openxmlformats.org/officeDocument/2006/relationships/hyperlink" Target="http://portal.compraspublicas.gob.ec/sercop/" TargetMode="External"/><Relationship Id="rId9" Type="http://schemas.openxmlformats.org/officeDocument/2006/relationships/hyperlink" Target="http://pedromoncayo.gob.ec/documentos/LeyTransparencia_2017/noviembre/i1%20ORDEN%20No.%201027545%20CATE%2028.pdf" TargetMode="External"/><Relationship Id="rId14" Type="http://schemas.openxmlformats.org/officeDocument/2006/relationships/hyperlink" Target="https://www.compraspublicas.gob.ec/ProcesoContratacion/compras/PC/informacionProcesoContratacion2.cpe?idSoliCompra=W-1nTKbjJimZyMPtZIZkE9-21rgaLSNOUywhIL-1kb0," TargetMode="External"/></Relationships>
</file>

<file path=xl/worksheets/_rels/sheet15.xml.rels><?xml version="1.0" encoding="UTF-8" standalone="yes"?>
<Relationships xmlns="http://schemas.openxmlformats.org/package/2006/relationships"><Relationship Id="rId3" Type="http://schemas.openxmlformats.org/officeDocument/2006/relationships/printerSettings" Target="../printerSettings/printerSettings15.bin"/><Relationship Id="rId2" Type="http://schemas.openxmlformats.org/officeDocument/2006/relationships/hyperlink" Target="http://www.pedromoncayo.gob.ec/documentos/LeyTransparencia_2016/julio/j1%20certificado%20no%20incumplimiento.pdf" TargetMode="External"/><Relationship Id="rId1" Type="http://schemas.openxmlformats.org/officeDocument/2006/relationships/hyperlink" Target="http://www.pedromoncayo.gob.ec/documentos/LeyTransparencia_2017/julio/j1%20certificado%20no%20incumplimiento.pdf" TargetMode="External"/><Relationship Id="rId4" Type="http://schemas.openxmlformats.org/officeDocument/2006/relationships/vmlDrawing" Target="../drawings/vmlDrawing13.vml"/></Relationships>
</file>

<file path=xl/worksheets/_rels/sheet16.xml.rels><?xml version="1.0" encoding="UTF-8" standalone="yes"?>
<Relationships xmlns="http://schemas.openxmlformats.org/package/2006/relationships"><Relationship Id="rId13" Type="http://schemas.openxmlformats.org/officeDocument/2006/relationships/hyperlink" Target="http://pedromoncayo.gob.ec/documentos/LeyTransparencia_2017/octubre/10.%20Programa%20vial,%20sep2017.pdf" TargetMode="External"/><Relationship Id="rId18" Type="http://schemas.openxmlformats.org/officeDocument/2006/relationships/hyperlink" Target="http://pedromoncayo.gob.ec/documentos/LeyTransparencia_2017/octubre/4.%20GIRs,%20sep2017.pdf" TargetMode="External"/><Relationship Id="rId26" Type="http://schemas.openxmlformats.org/officeDocument/2006/relationships/hyperlink" Target="http://pedromoncayo.gob.ec/documentos/LeyTransparencia_2017/octubre/23.CCAPID,%20sep2017.pdf" TargetMode="External"/><Relationship Id="rId39" Type="http://schemas.openxmlformats.org/officeDocument/2006/relationships/hyperlink" Target="http://pedromoncayo.gob.ec/documentos/LeyTransparencia_2017/octubre/18.%20Adolescencia,%20sep2017.pdf" TargetMode="External"/><Relationship Id="rId21" Type="http://schemas.openxmlformats.org/officeDocument/2006/relationships/hyperlink" Target="http://pedromoncayo.gob.ec/documentos/LeyTransparencia_2017/octubre/k2%20POA%202017%20GAD%20PM.pdf" TargetMode="External"/><Relationship Id="rId34" Type="http://schemas.openxmlformats.org/officeDocument/2006/relationships/hyperlink" Target="http://pedromoncayo.gob.ec/documentos/LeyTransparencia_2017/octubre/17.%20Desarrollo%20infantil,%20sep2017.pdf" TargetMode="External"/><Relationship Id="rId42" Type="http://schemas.openxmlformats.org/officeDocument/2006/relationships/hyperlink" Target="http://pedromoncayo.gob.ec/documentos/LeyTransparencia_2017/octubre/11.%20Mojanda,%20sep2017.pdf" TargetMode="External"/><Relationship Id="rId47" Type="http://schemas.openxmlformats.org/officeDocument/2006/relationships/hyperlink" Target="http://pedromoncayo.gob.ec/documentos/LeyTransparencia_2017/octubre/5.%20Alcantarillado%20San%20Pablito,%20sep2017.pdf" TargetMode="External"/><Relationship Id="rId50" Type="http://schemas.openxmlformats.org/officeDocument/2006/relationships/hyperlink" Target="http://pedromoncayo.gob.ec/documentos/LeyTransparencia_2017/octubre/3.%20Sta.%20Eulalia,%20sep2017.pdf" TargetMode="External"/><Relationship Id="rId55" Type="http://schemas.openxmlformats.org/officeDocument/2006/relationships/hyperlink" Target="http://pedromoncayo.gob.ec/documentos/LeyTransparencia_2017/octubre/22.%20Proteccion,%20sep2017.pdf" TargetMode="External"/><Relationship Id="rId7" Type="http://schemas.openxmlformats.org/officeDocument/2006/relationships/hyperlink" Target="http://pedromoncayo.gob.ec/documentos/LeyTransparencia_2017/octubre/16.%20Deporte,%20sep2017.pdf" TargetMode="External"/><Relationship Id="rId2" Type="http://schemas.openxmlformats.org/officeDocument/2006/relationships/hyperlink" Target="http://pedromoncayo.gob.ec/documentos/LeyTransparencia_2017/octubre/19.%20Adulto%20mayor,%20sep2017.pdf" TargetMode="External"/><Relationship Id="rId16" Type="http://schemas.openxmlformats.org/officeDocument/2006/relationships/hyperlink" Target="http://pedromoncayo.gob.ec/documentos/LeyTransparencia_2017/octubre/3.%20Sta.%20Eulalia,%20sep2017.pdf" TargetMode="External"/><Relationship Id="rId29" Type="http://schemas.openxmlformats.org/officeDocument/2006/relationships/hyperlink" Target="http://pedromoncayo.gob.ec/documentos/LeyTransparencia_2017/octubre/6.%20Alcantarillado%20Chaupiloma,%20sep2017.pdf" TargetMode="External"/><Relationship Id="rId11" Type="http://schemas.openxmlformats.org/officeDocument/2006/relationships/hyperlink" Target="http://pedromoncayo.gob.ec/documentos/LeyTransparencia_2017/octubre/13.%20Parques,%20sep2017.pdf" TargetMode="External"/><Relationship Id="rId24" Type="http://schemas.openxmlformats.org/officeDocument/2006/relationships/hyperlink" Target="http://pedromoncayo.gob.ec/documentos/LeyTransparencia_2017/septiembre/k2%20POA%202017%20GAD%20PM.pdf" TargetMode="External"/><Relationship Id="rId32" Type="http://schemas.openxmlformats.org/officeDocument/2006/relationships/hyperlink" Target="http://pedromoncayo.gob.ec/documentos/LeyTransparencia_2017/octubre/14.%20Adaptacion,%20sep2017.pdf" TargetMode="External"/><Relationship Id="rId37" Type="http://schemas.openxmlformats.org/officeDocument/2006/relationships/hyperlink" Target="http://pedromoncayo.gob.ec/documentos/LeyTransparencia_2017/octubre/21.%20Mision%20Solidaria,%20sep2017.pdf" TargetMode="External"/><Relationship Id="rId40" Type="http://schemas.openxmlformats.org/officeDocument/2006/relationships/hyperlink" Target="http://pedromoncayo.gob.ec/documentos/LeyTransparencia_2017/octubre/19.%20Adulto%20mayor,%20sep2017.pdf" TargetMode="External"/><Relationship Id="rId45" Type="http://schemas.openxmlformats.org/officeDocument/2006/relationships/hyperlink" Target="http://pedromoncayo.gob.ec/documentos/LeyTransparencia_2017/octubre/8.%20ASSA,%20sep2017.pdf" TargetMode="External"/><Relationship Id="rId53" Type="http://schemas.openxmlformats.org/officeDocument/2006/relationships/hyperlink" Target="http://pedromoncayo.gob.ec/documentos/LeyTransparencia_2017/octubre/13.%20Parques,%20sep2017.pdf" TargetMode="External"/><Relationship Id="rId58" Type="http://schemas.openxmlformats.org/officeDocument/2006/relationships/drawing" Target="../drawings/drawing4.xml"/><Relationship Id="rId5" Type="http://schemas.openxmlformats.org/officeDocument/2006/relationships/hyperlink" Target="http://pedromoncayo.gob.ec/documentos/LeyTransparencia_2017/octubre/14.%20Adaptacion,%20sep2017.pdf" TargetMode="External"/><Relationship Id="rId61" Type="http://schemas.openxmlformats.org/officeDocument/2006/relationships/comments" Target="../comments1.xml"/><Relationship Id="rId19" Type="http://schemas.openxmlformats.org/officeDocument/2006/relationships/hyperlink" Target="http://pedromoncayo.gob.ec/documentos/LeyTransparencia_2017/enero/" TargetMode="External"/><Relationship Id="rId14" Type="http://schemas.openxmlformats.org/officeDocument/2006/relationships/hyperlink" Target="http://pedromoncayo.gob.ec/documentos/LeyTransparencia_2017/octubre/8.%20ASSA,%20sep2017.pdf" TargetMode="External"/><Relationship Id="rId22" Type="http://schemas.openxmlformats.org/officeDocument/2006/relationships/hyperlink" Target="http://pedromoncayo.gob.ec/documentos/LeyTransparencia_2017/octubre/k3%20PAI%202017%20PM.pdf" TargetMode="External"/><Relationship Id="rId27" Type="http://schemas.openxmlformats.org/officeDocument/2006/relationships/hyperlink" Target="http://pedromoncayo.gob.ec/documentos/LeyTransparencia_2017/octubre/24.%20Gestion%20participativa,%20sep2017.pdf" TargetMode="External"/><Relationship Id="rId30" Type="http://schemas.openxmlformats.org/officeDocument/2006/relationships/hyperlink" Target="http://pedromoncayo.gob.ec/documentos/LeyTransparencia_2017/octubre/18.%20Adolescencia,%20sep2017.pdf" TargetMode="External"/><Relationship Id="rId35" Type="http://schemas.openxmlformats.org/officeDocument/2006/relationships/hyperlink" Target="http://pedromoncayo.gob.ec/documentos/LeyTransparencia_2017/octubre/24.%20Gestion%20participativa,%20sep2017.pdf" TargetMode="External"/><Relationship Id="rId43" Type="http://schemas.openxmlformats.org/officeDocument/2006/relationships/hyperlink" Target="http://pedromoncayo.gob.ec/documentos/LeyTransparencia_2017/octubre/10.%20Programa%20vial,%20sep2017.pdf" TargetMode="External"/><Relationship Id="rId48" Type="http://schemas.openxmlformats.org/officeDocument/2006/relationships/hyperlink" Target="http://pedromoncayo.gob.ec/documentos/LeyTransparencia_2017/octubre/4.%20GIRs,%20sep2017.pdf" TargetMode="External"/><Relationship Id="rId56" Type="http://schemas.openxmlformats.org/officeDocument/2006/relationships/hyperlink" Target="http://pedromoncayo.gob.ec/documentos/LeyTransparencia_2017/octubre/22.%20Proteccion,%20sep2017.pdf" TargetMode="External"/><Relationship Id="rId8" Type="http://schemas.openxmlformats.org/officeDocument/2006/relationships/hyperlink" Target="mailto:marcelo.pazmino@pedromoncayo.gob.ec" TargetMode="External"/><Relationship Id="rId51" Type="http://schemas.openxmlformats.org/officeDocument/2006/relationships/hyperlink" Target="http://pedromoncayo.gob.ec/documentos/LeyTransparencia_2017/octubre/2.%20Chiriyaku,%20sep2017.pdf" TargetMode="External"/><Relationship Id="rId3" Type="http://schemas.openxmlformats.org/officeDocument/2006/relationships/hyperlink" Target="http://pedromoncayo.gob.ec/documentos/LeyTransparencia_2017/octubre/20.%20Discapacidad,%20sep2017.pdf" TargetMode="External"/><Relationship Id="rId12" Type="http://schemas.openxmlformats.org/officeDocument/2006/relationships/hyperlink" Target="http://pedromoncayo.gob.ec/documentos/LeyTransparencia_2017/octubre/1.%20Pesillo%20-%20Imbabura,%20sep2017.pdf" TargetMode="External"/><Relationship Id="rId17" Type="http://schemas.openxmlformats.org/officeDocument/2006/relationships/hyperlink" Target="http://pedromoncayo.gob.ec/documentos/LeyTransparencia_2017/octubre/7.%20Picalqui,%20sep2017.pdf" TargetMode="External"/><Relationship Id="rId25" Type="http://schemas.openxmlformats.org/officeDocument/2006/relationships/hyperlink" Target="http://pedromoncayo.gob.ec/documentos/LeyTransparencia_2017/k1.%20Evaluacion%20PEI.pdf" TargetMode="External"/><Relationship Id="rId33" Type="http://schemas.openxmlformats.org/officeDocument/2006/relationships/hyperlink" Target="http://pedromoncayo.gob.ec/documentos/LeyTransparencia_2017/octubre/15.%20Cultura%20viva,%20sep2017.pdf" TargetMode="External"/><Relationship Id="rId38" Type="http://schemas.openxmlformats.org/officeDocument/2006/relationships/hyperlink" Target="http://pedromoncayo.gob.ec/documentos/LeyTransparencia_2017/octubre/23.CCAPID,%20sep2017.pdf" TargetMode="External"/><Relationship Id="rId46" Type="http://schemas.openxmlformats.org/officeDocument/2006/relationships/hyperlink" Target="http://pedromoncayo.gob.ec/documentos/LeyTransparencia_2017/octubre/6.%20Alcantarillado%20Chaupiloma,%20sep2017.pdf" TargetMode="External"/><Relationship Id="rId59" Type="http://schemas.openxmlformats.org/officeDocument/2006/relationships/vmlDrawing" Target="../drawings/vmlDrawing14.vml"/><Relationship Id="rId20" Type="http://schemas.openxmlformats.org/officeDocument/2006/relationships/hyperlink" Target="http://pedromoncayo.gob.ec/documentos/LeyTransparencia_2017/k1.%20Evaluacion%20PEI.pdf" TargetMode="External"/><Relationship Id="rId41" Type="http://schemas.openxmlformats.org/officeDocument/2006/relationships/hyperlink" Target="http://pedromoncayo.gob.ec/documentos/LeyTransparencia_2017/octubre/12.%20Calidad%20ambiental,%20sep2017.pdf" TargetMode="External"/><Relationship Id="rId54" Type="http://schemas.openxmlformats.org/officeDocument/2006/relationships/hyperlink" Target="http://pedromoncayo.gob.ec/documentos/LeyTransparencia_2017/octubre/16.%20Deporte,%20sep2017.pdf" TargetMode="External"/><Relationship Id="rId1" Type="http://schemas.openxmlformats.org/officeDocument/2006/relationships/hyperlink" Target="http://pedromoncayo.gob.ec/documentos/LeyTransparencia_2017/octubre/2.%20Chiriyaku,%20sep2017.pdf" TargetMode="External"/><Relationship Id="rId6" Type="http://schemas.openxmlformats.org/officeDocument/2006/relationships/hyperlink" Target="http://pedromoncayo.gob.ec/documentos/LeyTransparencia_2017/octubre/15.%20Cultura%20viva,%20sep2017.pdf" TargetMode="External"/><Relationship Id="rId15" Type="http://schemas.openxmlformats.org/officeDocument/2006/relationships/hyperlink" Target="http://pedromoncayo.gob.ec/documentos/LeyTransparencia_2017/octubre/9.%20Obras%20de%20infraestructura,%20sep2017.pdf" TargetMode="External"/><Relationship Id="rId23" Type="http://schemas.openxmlformats.org/officeDocument/2006/relationships/hyperlink" Target="http://pedromoncayo.gob.ec/documentos/LeyTransparencia_2017/septiembre/k3%20PAI%202017%20PM.pdf" TargetMode="External"/><Relationship Id="rId28" Type="http://schemas.openxmlformats.org/officeDocument/2006/relationships/hyperlink" Target="http://pedromoncayo.gob.ec/documentos/LeyTransparencia_2017/octubre/5.%20Alcantarillado%20San%20Pablito,%20sep2017.pdf" TargetMode="External"/><Relationship Id="rId36" Type="http://schemas.openxmlformats.org/officeDocument/2006/relationships/hyperlink" Target="http://pedromoncayo.gob.ec/documentos/LeyTransparencia_2017/octubre/20.%20Discapacidad,%20sep2017.pdf" TargetMode="External"/><Relationship Id="rId49" Type="http://schemas.openxmlformats.org/officeDocument/2006/relationships/hyperlink" Target="http://pedromoncayo.gob.ec/documentos/LeyTransparencia_2017/octubre/7.%20Picalqui,%20sep2017.pdf" TargetMode="External"/><Relationship Id="rId57" Type="http://schemas.openxmlformats.org/officeDocument/2006/relationships/printerSettings" Target="../printerSettings/printerSettings16.bin"/><Relationship Id="rId10" Type="http://schemas.openxmlformats.org/officeDocument/2006/relationships/hyperlink" Target="http://pedromoncayo.gob.ec/documentos/LeyTransparencia_2017/octubre/12.%20Calidad%20ambiental,%20sep2017.pdf" TargetMode="External"/><Relationship Id="rId31" Type="http://schemas.openxmlformats.org/officeDocument/2006/relationships/hyperlink" Target="http://pedromoncayo.gob.ec/documentos/LeyTransparencia_2017/octubre/21.%20Mision%20Solidaria,%20sep2017.pdf" TargetMode="External"/><Relationship Id="rId44" Type="http://schemas.openxmlformats.org/officeDocument/2006/relationships/hyperlink" Target="http://pedromoncayo.gob.ec/documentos/LeyTransparencia_2017/octubre/9.%20Obras%20de%20infraestructura,%20sep2017.pdf" TargetMode="External"/><Relationship Id="rId52" Type="http://schemas.openxmlformats.org/officeDocument/2006/relationships/hyperlink" Target="http://pedromoncayo.gob.ec/documentos/LeyTransparencia_2017/octubre/1.%20Pesillo%20-%20Imbabura,%20sep2017.pdf" TargetMode="External"/><Relationship Id="rId60" Type="http://schemas.openxmlformats.org/officeDocument/2006/relationships/vmlDrawing" Target="../drawings/vmlDrawing15.vml"/><Relationship Id="rId4" Type="http://schemas.openxmlformats.org/officeDocument/2006/relationships/hyperlink" Target="http://pedromoncayo.gob.ec/documentos/LeyTransparencia_2017/octubre/17.%20Desarrollo%20infantil,%20sep2017.pdf" TargetMode="External"/><Relationship Id="rId9" Type="http://schemas.openxmlformats.org/officeDocument/2006/relationships/hyperlink" Target="http://pedromoncayo.gob.ec/documentos/LeyTransparencia_2017/octubre/11.%20Mojanda,%20sep2017.pdf" TargetMode="External"/></Relationships>
</file>

<file path=xl/worksheets/_rels/sheet17.xml.rels><?xml version="1.0" encoding="UTF-8" standalone="yes"?>
<Relationships xmlns="http://schemas.openxmlformats.org/package/2006/relationships"><Relationship Id="rId8" Type="http://schemas.openxmlformats.org/officeDocument/2006/relationships/printerSettings" Target="../printerSettings/printerSettings17.bin"/><Relationship Id="rId3" Type="http://schemas.openxmlformats.org/officeDocument/2006/relationships/hyperlink" Target="http://pedromoncayo.gob.ec/documentos/LeyTransparencia_2016/julio/l4_chiriyucu.pdf" TargetMode="External"/><Relationship Id="rId7" Type="http://schemas.openxmlformats.org/officeDocument/2006/relationships/hyperlink" Target="http://www.pedromoncayo.gob.ec/documentos/LeyTransparencia_2017/julio/i1%20agua%20santa%20eulalia.pdf" TargetMode="External"/><Relationship Id="rId2" Type="http://schemas.openxmlformats.org/officeDocument/2006/relationships/hyperlink" Target="http://pedromoncayo.gob.ec/documentos/LeyTransparencia_2016/julio/l3_proyecto%20pesillo.pdf" TargetMode="External"/><Relationship Id="rId1" Type="http://schemas.openxmlformats.org/officeDocument/2006/relationships/hyperlink" Target="mailto:ernesto.lema@pedromoncayo.gob.ec" TargetMode="External"/><Relationship Id="rId6" Type="http://schemas.openxmlformats.org/officeDocument/2006/relationships/hyperlink" Target="http://www.pedromoncayo.gob.ec/documentos/LeyTransparencia_2016/julio/i1%20agua%20santa%20eulalia.pdf" TargetMode="External"/><Relationship Id="rId5" Type="http://schemas.openxmlformats.org/officeDocument/2006/relationships/hyperlink" Target="http://www.pedromoncayo.gob.ec/documentos/LeyTransparencia_2016/marzo/l2%20PRESTAMO%20BANCO%20DEL%20ESTADO.pdf" TargetMode="External"/><Relationship Id="rId4" Type="http://schemas.openxmlformats.org/officeDocument/2006/relationships/hyperlink" Target="http://pedromoncayo.gob.ec/documentos/LeyTransparencia_2017/marzo/l5%20maquinaria.pdf" TargetMode="External"/><Relationship Id="rId9" Type="http://schemas.openxmlformats.org/officeDocument/2006/relationships/vmlDrawing" Target="../drawings/vmlDrawing16.vml"/></Relationships>
</file>

<file path=xl/worksheets/_rels/sheet18.xml.rels><?xml version="1.0" encoding="UTF-8" standalone="yes"?>
<Relationships xmlns="http://schemas.openxmlformats.org/package/2006/relationships"><Relationship Id="rId8" Type="http://schemas.openxmlformats.org/officeDocument/2006/relationships/hyperlink" Target="http://pedromoncayo.gob.ec/documentos/LeyTransparencia_2017/m1%20otros%20mecanismos%20rc-16.pdf" TargetMode="External"/><Relationship Id="rId3" Type="http://schemas.openxmlformats.org/officeDocument/2006/relationships/hyperlink" Target="http://pedromoncayo.gob.ec/documentos/rendicion_cuentas_16/3%20RC_2016%20CCPCS.pdf" TargetMode="External"/><Relationship Id="rId7" Type="http://schemas.openxmlformats.org/officeDocument/2006/relationships/hyperlink" Target="http://pedromoncayo.gob.ec/documentos/LeyTransparencia_2017/Certificado_LOTAIP_%202016.pdf" TargetMode="External"/><Relationship Id="rId2" Type="http://schemas.openxmlformats.org/officeDocument/2006/relationships/hyperlink" Target="http://pedromoncayo.gob.ec/documentos/LeyTransparencia_2017/Certificado_LOTAIP_%202016.pdf" TargetMode="External"/><Relationship Id="rId1" Type="http://schemas.openxmlformats.org/officeDocument/2006/relationships/hyperlink" Target="mailto:diana.calderon@pedromoncayo.gob.ec" TargetMode="External"/><Relationship Id="rId6" Type="http://schemas.openxmlformats.org/officeDocument/2006/relationships/hyperlink" Target="http://pedromoncayo.gob.ec/documentos/LeyTransparencia_2017/m1%20otros%20mecanismos%20rc-16.pdf" TargetMode="External"/><Relationship Id="rId11" Type="http://schemas.openxmlformats.org/officeDocument/2006/relationships/vmlDrawing" Target="../drawings/vmlDrawing17.vml"/><Relationship Id="rId5" Type="http://schemas.openxmlformats.org/officeDocument/2006/relationships/hyperlink" Target="http://pedromoncayo.gob.ec/documentos/LeyTransparencia_2017/m2%20gastos%20medios%20publicidad%20rc-16.pdf" TargetMode="External"/><Relationship Id="rId10" Type="http://schemas.openxmlformats.org/officeDocument/2006/relationships/drawing" Target="../drawings/drawing5.xml"/><Relationship Id="rId4" Type="http://schemas.openxmlformats.org/officeDocument/2006/relationships/hyperlink" Target="http://pedromoncayo.gob.ec/documentos/LeyTransparencia_2017/m2%20gastos%20medios%20publicidad%20rc-16.pdf" TargetMode="External"/><Relationship Id="rId9" Type="http://schemas.openxmlformats.org/officeDocument/2006/relationships/printerSettings" Target="../printerSettings/printerSettings18.bin"/></Relationships>
</file>

<file path=xl/worksheets/_rels/sheet19.xml.rels><?xml version="1.0" encoding="UTF-8" standalone="yes"?>
<Relationships xmlns="http://schemas.openxmlformats.org/package/2006/relationships"><Relationship Id="rId3" Type="http://schemas.openxmlformats.org/officeDocument/2006/relationships/hyperlink" Target="http://pedromoncayo.gob.ec/documentos/LeyTransparencia_2017/octubre/n1%20informe%20viaticos%20navarrete.pdf" TargetMode="External"/><Relationship Id="rId7" Type="http://schemas.openxmlformats.org/officeDocument/2006/relationships/vmlDrawing" Target="../drawings/vmlDrawing18.vml"/><Relationship Id="rId2" Type="http://schemas.openxmlformats.org/officeDocument/2006/relationships/hyperlink" Target="http://pedromoncayo.gob.ec/documentos/LeyTransparencia_2017/julio/n1%20viaticos%20kely%20ayala" TargetMode="External"/><Relationship Id="rId1" Type="http://schemas.openxmlformats.org/officeDocument/2006/relationships/hyperlink" Target="mailto:ernesto.lema@pedromoncayo.gob.ec" TargetMode="External"/><Relationship Id="rId6" Type="http://schemas.openxmlformats.org/officeDocument/2006/relationships/printerSettings" Target="../printerSettings/printerSettings19.bin"/><Relationship Id="rId5" Type="http://schemas.openxmlformats.org/officeDocument/2006/relationships/hyperlink" Target="http://pedromoncayo.gob.ec/documentos/LeyTransparencia_2017/julio/n5%20reporte%20gasto%20viaticos.pdf" TargetMode="External"/><Relationship Id="rId4" Type="http://schemas.openxmlformats.org/officeDocument/2006/relationships/hyperlink" Target="http://pedromoncayo.gob.ec/documentos/LeyTransparencia_2017/julio/n5%20reporte%20gasto%20viaticos.pdf" TargetMode="External"/></Relationships>
</file>

<file path=xl/worksheets/_rels/sheet20.xml.rels><?xml version="1.0" encoding="UTF-8" standalone="yes"?>
<Relationships xmlns="http://schemas.openxmlformats.org/package/2006/relationships"><Relationship Id="rId3" Type="http://schemas.openxmlformats.org/officeDocument/2006/relationships/hyperlink" Target="mailto:marcelo.pazmino@pedromoncayo.gob.ec" TargetMode="External"/><Relationship Id="rId2" Type="http://schemas.openxmlformats.org/officeDocument/2006/relationships/hyperlink" Target="mailto:marcelo.pazmino@pedromoncayo.gob.ec" TargetMode="External"/><Relationship Id="rId1" Type="http://schemas.openxmlformats.org/officeDocument/2006/relationships/hyperlink" Target="mailto:frank.gualsaqui@pedromoncayo.gob.ec" TargetMode="External"/><Relationship Id="rId6" Type="http://schemas.openxmlformats.org/officeDocument/2006/relationships/vmlDrawing" Target="../drawings/vmlDrawing19.vml"/><Relationship Id="rId5" Type="http://schemas.openxmlformats.org/officeDocument/2006/relationships/printerSettings" Target="../printerSettings/printerSettings20.bin"/><Relationship Id="rId4" Type="http://schemas.openxmlformats.org/officeDocument/2006/relationships/hyperlink" Target="http://www.pedromoncayo.gob.ec/documentos/LeyTransparencia_2017/o%20delegacion%20LOTAIP.pdf" TargetMode="External"/></Relationships>
</file>

<file path=xl/worksheets/_rels/sheet21.xml.rels><?xml version="1.0" encoding="UTF-8" standalone="yes"?>
<Relationships xmlns="http://schemas.openxmlformats.org/package/2006/relationships"><Relationship Id="rId26" Type="http://schemas.openxmlformats.org/officeDocument/2006/relationships/hyperlink" Target="http://pedromoncayo.gob.ec/documentos/actas2017/ACTA14-SO-30MAR-17.pdf" TargetMode="External"/><Relationship Id="rId21" Type="http://schemas.openxmlformats.org/officeDocument/2006/relationships/hyperlink" Target="http://pedromoncayo.gob.ec/documentos/actas2017/ACTA09-SO-23FEB-17.pdf" TargetMode="External"/><Relationship Id="rId42" Type="http://schemas.openxmlformats.org/officeDocument/2006/relationships/hyperlink" Target="http://pedromoncayo.gob.ec/documentos/actas2017/ACTA%2017%20SO%2020%20ABRIL%202017.pdf" TargetMode="External"/><Relationship Id="rId47" Type="http://schemas.openxmlformats.org/officeDocument/2006/relationships/hyperlink" Target="http://pedromoncayo.gob.ec/documentos/actas2017/ACTA%2019%20SO%204%20MAYO%202017.pdf" TargetMode="External"/><Relationship Id="rId63" Type="http://schemas.openxmlformats.org/officeDocument/2006/relationships/hyperlink" Target="http://pedromoncayo.gob.ec/documentos/actas2017/ACTA%2026%20SO%2015%20JUNIO%202017.pdf" TargetMode="External"/><Relationship Id="rId68" Type="http://schemas.openxmlformats.org/officeDocument/2006/relationships/hyperlink" Target="http://pedromoncayo.gob.ec/documentos/LeyTransparencia_2017/agosto/k3%20PAI%202017%20PM.pdf" TargetMode="External"/><Relationship Id="rId84" Type="http://schemas.openxmlformats.org/officeDocument/2006/relationships/hyperlink" Target="http://pedromoncayo.gob.ec/documentos/actas2017/ACTA%2037%20SO%2024-ago-17.pdf" TargetMode="External"/><Relationship Id="rId89" Type="http://schemas.openxmlformats.org/officeDocument/2006/relationships/hyperlink" Target="http://pedromoncayo.gob.ec/documentos/actas2017/ACTA%2038-SO-31-8-2017.pdf" TargetMode="External"/><Relationship Id="rId16" Type="http://schemas.openxmlformats.org/officeDocument/2006/relationships/hyperlink" Target="http://pedromoncayo.gob.ec/documentos/actas2017/ACTA07-SO-09FEB-17.pdf" TargetMode="External"/><Relationship Id="rId11" Type="http://schemas.openxmlformats.org/officeDocument/2006/relationships/hyperlink" Target="http://www.pedromoncayo.gob.ec/documentos/actas2017/ACTA04-SO-26EN-19.pdf" TargetMode="External"/><Relationship Id="rId32" Type="http://schemas.openxmlformats.org/officeDocument/2006/relationships/hyperlink" Target="http://pedromoncayo.gob.ec/documentos/actas2017/ACTA12-SO-16MAR-17.pdf" TargetMode="External"/><Relationship Id="rId37" Type="http://schemas.openxmlformats.org/officeDocument/2006/relationships/hyperlink" Target="http://pedromoncayo.gob.ec/documentos/actas2017/ACTA%2015%20SESION%20ORDIN.%206%20ABRIL%202017.pdf" TargetMode="External"/><Relationship Id="rId53" Type="http://schemas.openxmlformats.org/officeDocument/2006/relationships/hyperlink" Target="http://pedromoncayo.gob.ec/documentos/actas2017/ACTA%2022%20SO%2025%20MAYO%202017.pdf" TargetMode="External"/><Relationship Id="rId58" Type="http://schemas.openxmlformats.org/officeDocument/2006/relationships/hyperlink" Target="http://pedromoncayo.gob.ec/documentos/actas2017/ACTA%2024%20SE%2005%20JUNIO%202017.pdf" TargetMode="External"/><Relationship Id="rId74" Type="http://schemas.openxmlformats.org/officeDocument/2006/relationships/hyperlink" Target="http://pedromoncayo.gob.ec/documentos/actas2017/ACTA%2032%20SE%2025%20DE%20JULIO%202017.pdf" TargetMode="External"/><Relationship Id="rId79" Type="http://schemas.openxmlformats.org/officeDocument/2006/relationships/hyperlink" Target="http://pedromoncayo.gob.ec/documentos/actas2017/ACTA%2034%20SO%203-ago-17.pdf" TargetMode="External"/><Relationship Id="rId5" Type="http://schemas.openxmlformats.org/officeDocument/2006/relationships/hyperlink" Target="http://www.pedromoncayo.gob.ec/documentos/actas2017/ACTA01-SO-5EN-17.pdf" TargetMode="External"/><Relationship Id="rId90" Type="http://schemas.openxmlformats.org/officeDocument/2006/relationships/hyperlink" Target="http://pedromoncayo.gob.ec/documentos/actas2017/ACTA%2038-SO-31-8-2017.pdf" TargetMode="External"/><Relationship Id="rId95" Type="http://schemas.openxmlformats.org/officeDocument/2006/relationships/hyperlink" Target="http://pedromoncayo.gob.ec/documentos/actas2017/ACTA%2041-SO-20-9-2017.pdf" TargetMode="External"/><Relationship Id="rId22" Type="http://schemas.openxmlformats.org/officeDocument/2006/relationships/hyperlink" Target="http://pedromoncayo.gob.ec/documentos/actas2017/ACTA10-SO-3MAR-17.pdf" TargetMode="External"/><Relationship Id="rId27" Type="http://schemas.openxmlformats.org/officeDocument/2006/relationships/hyperlink" Target="http://pedromoncayo.gob.ec/documentos/actas2017/ACTA10-SO-3MAR-17.pdf" TargetMode="External"/><Relationship Id="rId43" Type="http://schemas.openxmlformats.org/officeDocument/2006/relationships/hyperlink" Target="http://pedromoncayo.gob.ec/documentos/actas2017/ACTA%2017%20SO%2020%20ABRIL%202017.pdf" TargetMode="External"/><Relationship Id="rId48" Type="http://schemas.openxmlformats.org/officeDocument/2006/relationships/hyperlink" Target="http://pedromoncayo.gob.ec/documentos/actas2017/ACTA%2020%20SO%2011%20MAYO%202017.pdf" TargetMode="External"/><Relationship Id="rId64" Type="http://schemas.openxmlformats.org/officeDocument/2006/relationships/hyperlink" Target="http://pedromoncayo.gob.ec/documentos/actas2017/ACTA%2027%20SO%2015%20JUNIO%202017.pdf" TargetMode="External"/><Relationship Id="rId69" Type="http://schemas.openxmlformats.org/officeDocument/2006/relationships/hyperlink" Target="http://pedromoncayo.gob.ec/documentos/LeyTransparencia_2017/agosto/k3%20PAI%202017%20PM.pdf" TargetMode="External"/><Relationship Id="rId80" Type="http://schemas.openxmlformats.org/officeDocument/2006/relationships/hyperlink" Target="http://pedromoncayo.gob.ec/documentos/actas2017/ACTA%2035%20SO%2010-ago-17%20.pdf" TargetMode="External"/><Relationship Id="rId85" Type="http://schemas.openxmlformats.org/officeDocument/2006/relationships/hyperlink" Target="http://pedromoncayo.gob.ec/documentos/actas2017/ACTA%2037%20SO%2024-ago-17.pdf" TargetMode="External"/><Relationship Id="rId3" Type="http://schemas.openxmlformats.org/officeDocument/2006/relationships/hyperlink" Target="mailto:rodrigo.pinango@pedromoncayo.gob.ec." TargetMode="External"/><Relationship Id="rId12" Type="http://schemas.openxmlformats.org/officeDocument/2006/relationships/hyperlink" Target="http://pedromoncayo.gob.ec/documentos/actas2017/ACTA05-SO-02FEB-17.pdf" TargetMode="External"/><Relationship Id="rId17" Type="http://schemas.openxmlformats.org/officeDocument/2006/relationships/hyperlink" Target="http://pedromoncayo.gob.ec/documentos/actas2017/ACTA07-SO-09FEB-17.pdf" TargetMode="External"/><Relationship Id="rId25" Type="http://schemas.openxmlformats.org/officeDocument/2006/relationships/hyperlink" Target="http://pedromoncayo.gob.ec/documentos/actas2017/ACTA13-SO-23MAR-17.pdf" TargetMode="External"/><Relationship Id="rId33" Type="http://schemas.openxmlformats.org/officeDocument/2006/relationships/hyperlink" Target="http://pedromoncayo.gob.ec/documentos/actas2017/ACTA13-SO-23MAR-17.pdf" TargetMode="External"/><Relationship Id="rId38" Type="http://schemas.openxmlformats.org/officeDocument/2006/relationships/hyperlink" Target="http://pedromoncayo.gob.ec/documentos/actas2017/ACTA%2015%20SESION%20ORDIN.%206%20ABRIL%202017.pdf" TargetMode="External"/><Relationship Id="rId46" Type="http://schemas.openxmlformats.org/officeDocument/2006/relationships/hyperlink" Target="http://pedromoncayo.gob.ec/documentos/actas2017/ACTA%2018%20SO%2027%20ABRIL%202017.pdf" TargetMode="External"/><Relationship Id="rId59" Type="http://schemas.openxmlformats.org/officeDocument/2006/relationships/hyperlink" Target="http://pedromoncayo.gob.ec/documentos/actas2017/ACTA%2025%20SO%2008%20JUNIO%202017.pdf" TargetMode="External"/><Relationship Id="rId67" Type="http://schemas.openxmlformats.org/officeDocument/2006/relationships/hyperlink" Target="http://pedromoncayo.gob.ec/documentos/actas2017/ACTA%2028%20SO%2015%20JUNIO%202017.pdf" TargetMode="External"/><Relationship Id="rId20" Type="http://schemas.openxmlformats.org/officeDocument/2006/relationships/hyperlink" Target="http://pedromoncayo.gob.ec/documentos/actas2017/ACTA09-SO-23FEB-17.pdf" TargetMode="External"/><Relationship Id="rId41" Type="http://schemas.openxmlformats.org/officeDocument/2006/relationships/hyperlink" Target="http://pedromoncayo.gob.ec/documentos/actas2017/ACTA%2016%20SESION%20ORDIN.%2013%20ABRIL%202017.pdf" TargetMode="External"/><Relationship Id="rId54" Type="http://schemas.openxmlformats.org/officeDocument/2006/relationships/hyperlink" Target="http://pedromoncayo.gob.ec/documentos/actas2017/ACTA%2019%20SO%204%20MAYO%202017.pdf" TargetMode="External"/><Relationship Id="rId62" Type="http://schemas.openxmlformats.org/officeDocument/2006/relationships/hyperlink" Target="http://pedromoncayo.gob.ec/documentos/actas2017/ACTA%2026%20SO%2015%20JUNIO%202017.pdf" TargetMode="External"/><Relationship Id="rId70" Type="http://schemas.openxmlformats.org/officeDocument/2006/relationships/hyperlink" Target="http://pedromoncayo.gob.ec/documentos/actas2017/ACTA%2030%20SO%2013%20DE%20JULIO%202017.pdf" TargetMode="External"/><Relationship Id="rId75" Type="http://schemas.openxmlformats.org/officeDocument/2006/relationships/hyperlink" Target="http://pedromoncayo.gob.ec/documentos/actas2017/ACTA%2032%20SE%2025%20DE%20JULIO%202017.pdf" TargetMode="External"/><Relationship Id="rId83" Type="http://schemas.openxmlformats.org/officeDocument/2006/relationships/hyperlink" Target="http://pedromoncayo.gob.ec/documentos/actas2017/ACTA%2036%20SO%2017-ago-17.pdf" TargetMode="External"/><Relationship Id="rId88" Type="http://schemas.openxmlformats.org/officeDocument/2006/relationships/hyperlink" Target="http://pedromoncayo.gob.ec/documentos/actas2017/ACTA%2038-SO-31-8-2017.pdf" TargetMode="External"/><Relationship Id="rId91" Type="http://schemas.openxmlformats.org/officeDocument/2006/relationships/hyperlink" Target="http://pedromoncayo.gob.ec/documentos/actas2017/ACTA%2040-SO-14-9-2017.pdf" TargetMode="External"/><Relationship Id="rId96" Type="http://schemas.openxmlformats.org/officeDocument/2006/relationships/printerSettings" Target="../printerSettings/printerSettings21.bin"/><Relationship Id="rId1" Type="http://schemas.openxmlformats.org/officeDocument/2006/relationships/hyperlink" Target="http://www.pedromoncayo.gob.ec/documentos/LeyTransparencia_2016/enero/s1%20Plan_Estrategico_de_Desarrollo_2011-2020.pdf" TargetMode="External"/><Relationship Id="rId6" Type="http://schemas.openxmlformats.org/officeDocument/2006/relationships/hyperlink" Target="http://www.pedromoncayo.gob.ec/documentos/actas2017/ACTA02-SO-12EN-17.pdf" TargetMode="External"/><Relationship Id="rId15" Type="http://schemas.openxmlformats.org/officeDocument/2006/relationships/hyperlink" Target="http://pedromoncayo.gob.ec/documentos/actas2017/ACTA06-SE-07FEB-17.pdf" TargetMode="External"/><Relationship Id="rId23" Type="http://schemas.openxmlformats.org/officeDocument/2006/relationships/hyperlink" Target="http://pedromoncayo.gob.ec/documentos/actas2017/ACTA11-SO-9MAR-17.pdf" TargetMode="External"/><Relationship Id="rId28" Type="http://schemas.openxmlformats.org/officeDocument/2006/relationships/hyperlink" Target="http://pedromoncayo.gob.ec/documentos/actas2017/ACTA10-SO-3MAR-17.pdf" TargetMode="External"/><Relationship Id="rId36" Type="http://schemas.openxmlformats.org/officeDocument/2006/relationships/hyperlink" Target="http://pedromoncayo.gob.ec/documentos/actas2017/ACTA14-SO-30MAR-17.pdf" TargetMode="External"/><Relationship Id="rId49" Type="http://schemas.openxmlformats.org/officeDocument/2006/relationships/hyperlink" Target="http://pedromoncayo.gob.ec/documentos/actas2017/ACTA%2020%20SO%2011%20MAYO%202017.pdf" TargetMode="External"/><Relationship Id="rId57" Type="http://schemas.openxmlformats.org/officeDocument/2006/relationships/hyperlink" Target="http://pedromoncayo.gob.ec/documentos/actas2017/ACTA%2024%20SE%2005%20JUNIO%202017.pdf" TargetMode="External"/><Relationship Id="rId10" Type="http://schemas.openxmlformats.org/officeDocument/2006/relationships/hyperlink" Target="http://www.pedromoncayo.gob.ec/documentos/actas2017/ACTA04-SO-26EN-19.pdf" TargetMode="External"/><Relationship Id="rId31" Type="http://schemas.openxmlformats.org/officeDocument/2006/relationships/hyperlink" Target="http://pedromoncayo.gob.ec/documentos/actas2017/ACTA12-SO-16MAR-17.pdf" TargetMode="External"/><Relationship Id="rId44" Type="http://schemas.openxmlformats.org/officeDocument/2006/relationships/hyperlink" Target="http://pedromoncayo.gob.ec/documentos/actas2017/ACTA%2017%20SO%2020%20ABRIL%202017.pdf" TargetMode="External"/><Relationship Id="rId52" Type="http://schemas.openxmlformats.org/officeDocument/2006/relationships/hyperlink" Target="http://pedromoncayo.gob.ec/documentos/actas2017/ACTA%2022%20SO%2025%20MAYO%202017.pdf" TargetMode="External"/><Relationship Id="rId60" Type="http://schemas.openxmlformats.org/officeDocument/2006/relationships/hyperlink" Target="http://pedromoncayo.gob.ec/documentos/actas2017/ACTA%2025%20SO%2008%20JUNIO%202017.pdf" TargetMode="External"/><Relationship Id="rId65" Type="http://schemas.openxmlformats.org/officeDocument/2006/relationships/hyperlink" Target="http://pedromoncayo.gob.ec/documentos/actas2017/ACTA%2027%20SO%2015%20JUNIO%202017.pdf" TargetMode="External"/><Relationship Id="rId73" Type="http://schemas.openxmlformats.org/officeDocument/2006/relationships/hyperlink" Target="http://pedromoncayo.gob.ec/documentos/actas2017/ACTA%2031%20SO%2020%20DE%20JULIO%202017.pdf" TargetMode="External"/><Relationship Id="rId78" Type="http://schemas.openxmlformats.org/officeDocument/2006/relationships/hyperlink" Target="http://pedromoncayo.gob.ec/documentos/actas2017/ACTA%2034%20SO%203-ago-17.pdf" TargetMode="External"/><Relationship Id="rId81" Type="http://schemas.openxmlformats.org/officeDocument/2006/relationships/hyperlink" Target="http://pedromoncayo.gob.ec/documentos/actas2017/ACTA%2035%20SO%2010-ago-17%20.pdf" TargetMode="External"/><Relationship Id="rId86" Type="http://schemas.openxmlformats.org/officeDocument/2006/relationships/hyperlink" Target="http://www.pedromoncayo.gob.ec/index.php/2015-01-15-18-06-41/ordenanzas-gadmpm" TargetMode="External"/><Relationship Id="rId94" Type="http://schemas.openxmlformats.org/officeDocument/2006/relationships/hyperlink" Target="http://pedromoncayo.gob.ec/documentos/actas2017/ACTA%2041-SO-20-9-2017.pdf" TargetMode="External"/><Relationship Id="rId4" Type="http://schemas.openxmlformats.org/officeDocument/2006/relationships/hyperlink" Target="http://www.pedromoncayo.gob.ec/documentos/actas2017/ACTA01-SO-5EN-17.pdf" TargetMode="External"/><Relationship Id="rId9" Type="http://schemas.openxmlformats.org/officeDocument/2006/relationships/hyperlink" Target="http://www.pedromoncayo.gob.ec/documentos/actas2017/ACTA03-SO-12EN-19.pdf" TargetMode="External"/><Relationship Id="rId13" Type="http://schemas.openxmlformats.org/officeDocument/2006/relationships/hyperlink" Target="http://pedromoncayo.gob.ec/documentos/actas2017/ACTA05-SO-02FEB-17.pdf" TargetMode="External"/><Relationship Id="rId18" Type="http://schemas.openxmlformats.org/officeDocument/2006/relationships/hyperlink" Target="http://pedromoncayo.gob.ec/documentos/actas2017/ACTA08-SO-16FEB-17.pdf" TargetMode="External"/><Relationship Id="rId39" Type="http://schemas.openxmlformats.org/officeDocument/2006/relationships/hyperlink" Target="http://pedromoncayo.gob.ec/documentos/actas2017/ACTA%2016%20SESION%20ORDIN.%2013%20ABRIL%202017.pdf" TargetMode="External"/><Relationship Id="rId34" Type="http://schemas.openxmlformats.org/officeDocument/2006/relationships/hyperlink" Target="http://pedromoncayo.gob.ec/documentos/actas2017/ACTA13-SO-23MAR-17.pdf" TargetMode="External"/><Relationship Id="rId50" Type="http://schemas.openxmlformats.org/officeDocument/2006/relationships/hyperlink" Target="http://pedromoncayo.gob.ec/documentos/actas2017/ACTA%2021%20SO%2018%20MAYO%202017.pdf" TargetMode="External"/><Relationship Id="rId55" Type="http://schemas.openxmlformats.org/officeDocument/2006/relationships/hyperlink" Target="http://pedromoncayo.gob.ec/documentos/actas2017/ACTA%2023%20SO%2001%20JUNIO%202017.pdf" TargetMode="External"/><Relationship Id="rId76" Type="http://schemas.openxmlformats.org/officeDocument/2006/relationships/hyperlink" Target="http://pedromoncayo.gob.ec/documentos/actas2017/ACTA%2033%20SO%2027%20DE%20JULIO%202017.pdf" TargetMode="External"/><Relationship Id="rId97" Type="http://schemas.openxmlformats.org/officeDocument/2006/relationships/vmlDrawing" Target="../drawings/vmlDrawing20.vml"/><Relationship Id="rId7" Type="http://schemas.openxmlformats.org/officeDocument/2006/relationships/hyperlink" Target="http://www.pedromoncayo.gob.ec/documentos/actas2017/ACTA02-SO-12EN-17.pdf" TargetMode="External"/><Relationship Id="rId71" Type="http://schemas.openxmlformats.org/officeDocument/2006/relationships/hyperlink" Target="http://pedromoncayo.gob.ec/documentos/actas2017/ACTA%2030%20SO%2013%20DE%20JULIO%202017.pdf" TargetMode="External"/><Relationship Id="rId92" Type="http://schemas.openxmlformats.org/officeDocument/2006/relationships/hyperlink" Target="http://pedromoncayo.gob.ec/documentos/actas2017/ACTA%2040-SO-14-9-2017.pdf" TargetMode="External"/><Relationship Id="rId2" Type="http://schemas.openxmlformats.org/officeDocument/2006/relationships/hyperlink" Target="http://www.pedromoncayo.gob.ec/documentos/LeyTransparencia_2017/s2.%20PDOT%20PM%202015.pdf" TargetMode="External"/><Relationship Id="rId29" Type="http://schemas.openxmlformats.org/officeDocument/2006/relationships/hyperlink" Target="http://pedromoncayo.gob.ec/documentos/actas2017/ACTA11-SO-9MAR-17.pdf" TargetMode="External"/><Relationship Id="rId24" Type="http://schemas.openxmlformats.org/officeDocument/2006/relationships/hyperlink" Target="http://pedromoncayo.gob.ec/documentos/actas2017/ACTA12-SO-16MAR-17.pdf" TargetMode="External"/><Relationship Id="rId40" Type="http://schemas.openxmlformats.org/officeDocument/2006/relationships/hyperlink" Target="http://pedromoncayo.gob.ec/documentos/actas2017/ACTA%2016%20SESION%20ORDIN.%2013%20ABRIL%202017.pdf" TargetMode="External"/><Relationship Id="rId45" Type="http://schemas.openxmlformats.org/officeDocument/2006/relationships/hyperlink" Target="http://pedromoncayo.gob.ec/documentos/actas2017/ACTA%2018%20SO%2027%20ABRIL%202017.pdf" TargetMode="External"/><Relationship Id="rId66" Type="http://schemas.openxmlformats.org/officeDocument/2006/relationships/hyperlink" Target="http://pedromoncayo.gob.ec/documentos/actas2017/ACTA%2028%20SO%2015%20JUNIO%202017.pdf" TargetMode="External"/><Relationship Id="rId87" Type="http://schemas.openxmlformats.org/officeDocument/2006/relationships/hyperlink" Target="http://pedromoncayo.gob.ec/documentos/actas2017/ACTA%2038-SO-31-8-2017.pdf" TargetMode="External"/><Relationship Id="rId61" Type="http://schemas.openxmlformats.org/officeDocument/2006/relationships/hyperlink" Target="http://pedromoncayo.gob.ec/documentos/actas2017/ACTA%2026%20SO%2015%20JUNIO%202017.pdf" TargetMode="External"/><Relationship Id="rId82" Type="http://schemas.openxmlformats.org/officeDocument/2006/relationships/hyperlink" Target="http://pedromoncayo.gob.ec/documentos/actas2017/ACTA%2036%20SO%2017-ago-17.pdf" TargetMode="External"/><Relationship Id="rId19" Type="http://schemas.openxmlformats.org/officeDocument/2006/relationships/hyperlink" Target="http://pedromoncayo.gob.ec/documentos/actas2017/ACTA08-SO-16FEB-17.pdf" TargetMode="External"/><Relationship Id="rId14" Type="http://schemas.openxmlformats.org/officeDocument/2006/relationships/hyperlink" Target="http://pedromoncayo.gob.ec/documentos/actas2017/ACTA06-SE-07FEB-17.pdf" TargetMode="External"/><Relationship Id="rId30" Type="http://schemas.openxmlformats.org/officeDocument/2006/relationships/hyperlink" Target="http://pedromoncayo.gob.ec/documentos/actas2017/ACTA11-SO-9MAR-17.pdf" TargetMode="External"/><Relationship Id="rId35" Type="http://schemas.openxmlformats.org/officeDocument/2006/relationships/hyperlink" Target="http://pedromoncayo.gob.ec/documentos/actas2017/ACTA14-SO-30MAR-17.pdf" TargetMode="External"/><Relationship Id="rId56" Type="http://schemas.openxmlformats.org/officeDocument/2006/relationships/hyperlink" Target="http://pedromoncayo.gob.ec/documentos/actas2017/ACTA%2023%20SO%2001%20JUNIO%202017.pdf" TargetMode="External"/><Relationship Id="rId77" Type="http://schemas.openxmlformats.org/officeDocument/2006/relationships/hyperlink" Target="http://pedromoncayo.gob.ec/documentos/actas2017/ACTA%2033%20SO%2027%20DE%20JULIO%202017.pdf" TargetMode="External"/><Relationship Id="rId8" Type="http://schemas.openxmlformats.org/officeDocument/2006/relationships/hyperlink" Target="http://www.pedromoncayo.gob.ec/documentos/actas2017/ACTA03-SO-12EN-19.pdf" TargetMode="External"/><Relationship Id="rId51" Type="http://schemas.openxmlformats.org/officeDocument/2006/relationships/hyperlink" Target="http://pedromoncayo.gob.ec/documentos/actas2017/ACTA%2021%20SO%2018%20MAYO%202017.pdf" TargetMode="External"/><Relationship Id="rId72" Type="http://schemas.openxmlformats.org/officeDocument/2006/relationships/hyperlink" Target="http://pedromoncayo.gob.ec/documentos/actas2017/ACTA%2031%20SO%2020%20DE%20JULIO%202017.pdf" TargetMode="External"/><Relationship Id="rId93" Type="http://schemas.openxmlformats.org/officeDocument/2006/relationships/hyperlink" Target="http://pedromoncayo.gob.ec/documentos/actas2017/ACTA%2041-SO-20-9-2017.pdf" TargetMode="External"/></Relationships>
</file>

<file path=xl/worksheets/_rels/sheet23.xml.rels><?xml version="1.0" encoding="UTF-8" standalone="yes"?>
<Relationships xmlns="http://schemas.openxmlformats.org/package/2006/relationships"><Relationship Id="rId2" Type="http://schemas.openxmlformats.org/officeDocument/2006/relationships/printerSettings" Target="../printerSettings/printerSettings22.bin"/><Relationship Id="rId1" Type="http://schemas.openxmlformats.org/officeDocument/2006/relationships/hyperlink" Target="http://www.pedromoncayo.gob.ec/" TargetMode="External"/></Relationships>
</file>

<file path=xl/worksheets/_rels/sheet24.xml.rels><?xml version="1.0" encoding="UTF-8" standalone="yes"?>
<Relationships xmlns="http://schemas.openxmlformats.org/package/2006/relationships"><Relationship Id="rId1" Type="http://schemas.openxmlformats.org/officeDocument/2006/relationships/printerSettings" Target="../printerSettings/printerSettings2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
  <dimension ref="A1:N153"/>
  <sheetViews>
    <sheetView zoomScale="80" zoomScaleNormal="80" workbookViewId="0">
      <selection activeCell="D20" sqref="D20:F20"/>
    </sheetView>
  </sheetViews>
  <sheetFormatPr baseColWidth="10" defaultColWidth="11.42578125" defaultRowHeight="12.75" x14ac:dyDescent="0.2"/>
  <cols>
    <col min="1" max="1" width="8.140625" style="9" customWidth="1"/>
    <col min="2" max="2" width="47.85546875" style="9" bestFit="1" customWidth="1"/>
    <col min="3" max="3" width="47.85546875" style="9" customWidth="1"/>
    <col min="4" max="4" width="57.28515625" style="9" customWidth="1"/>
    <col min="5" max="5" width="30.85546875" style="9" customWidth="1"/>
    <col min="6" max="6" width="42" style="9" customWidth="1"/>
    <col min="7" max="14" width="11.42578125" style="7"/>
    <col min="15" max="16384" width="11.42578125" style="9"/>
  </cols>
  <sheetData>
    <row r="1" spans="1:14" s="2" customFormat="1" ht="45" customHeight="1" x14ac:dyDescent="0.2">
      <c r="A1" s="457" t="s">
        <v>3</v>
      </c>
      <c r="B1" s="457"/>
      <c r="C1" s="457"/>
      <c r="D1" s="457"/>
      <c r="E1" s="457"/>
      <c r="F1" s="457"/>
      <c r="G1" s="1"/>
      <c r="H1" s="1"/>
      <c r="I1" s="1"/>
      <c r="J1" s="1"/>
      <c r="K1" s="1"/>
      <c r="L1" s="1"/>
      <c r="M1" s="1"/>
      <c r="N1" s="1"/>
    </row>
    <row r="2" spans="1:14" s="2" customFormat="1" ht="24" customHeight="1" x14ac:dyDescent="0.2">
      <c r="A2" s="457" t="s">
        <v>5</v>
      </c>
      <c r="B2" s="459"/>
      <c r="C2" s="459"/>
      <c r="D2" s="459"/>
      <c r="E2" s="459"/>
      <c r="F2" s="459"/>
      <c r="G2" s="1"/>
      <c r="H2" s="1"/>
      <c r="I2" s="1"/>
      <c r="J2" s="1"/>
      <c r="K2" s="1"/>
      <c r="L2" s="1"/>
      <c r="M2" s="1"/>
      <c r="N2" s="1"/>
    </row>
    <row r="3" spans="1:14" s="4" customFormat="1" ht="42.75" customHeight="1" x14ac:dyDescent="0.2">
      <c r="A3" s="458" t="s">
        <v>4</v>
      </c>
      <c r="B3" s="458"/>
      <c r="C3" s="458"/>
      <c r="D3" s="458"/>
      <c r="E3" s="458"/>
      <c r="F3" s="458"/>
      <c r="G3" s="3"/>
      <c r="H3" s="3"/>
      <c r="I3" s="3"/>
      <c r="J3" s="3"/>
      <c r="K3" s="3"/>
      <c r="L3" s="3"/>
      <c r="M3" s="3"/>
      <c r="N3" s="3"/>
    </row>
    <row r="4" spans="1:14" s="4" customFormat="1" ht="58.5" customHeight="1" x14ac:dyDescent="0.2">
      <c r="A4" s="458"/>
      <c r="B4" s="458"/>
      <c r="C4" s="458"/>
      <c r="D4" s="458"/>
      <c r="E4" s="458"/>
      <c r="F4" s="458"/>
      <c r="G4" s="3"/>
      <c r="H4" s="3"/>
      <c r="I4" s="3"/>
      <c r="J4" s="3"/>
      <c r="K4" s="3"/>
      <c r="L4" s="3"/>
      <c r="M4" s="3"/>
      <c r="N4" s="3"/>
    </row>
    <row r="5" spans="1:14" s="4" customFormat="1" ht="42.75" customHeight="1" x14ac:dyDescent="0.2">
      <c r="A5" s="458"/>
      <c r="B5" s="458"/>
      <c r="C5" s="458"/>
      <c r="D5" s="458"/>
      <c r="E5" s="458"/>
      <c r="F5" s="458"/>
      <c r="G5" s="3"/>
      <c r="H5" s="3"/>
      <c r="I5" s="3"/>
      <c r="J5" s="3"/>
      <c r="K5" s="3"/>
      <c r="L5" s="3"/>
      <c r="M5" s="3"/>
      <c r="N5" s="3"/>
    </row>
    <row r="6" spans="1:14" s="4" customFormat="1" ht="42.75" customHeight="1" x14ac:dyDescent="0.2">
      <c r="A6" s="458"/>
      <c r="B6" s="458"/>
      <c r="C6" s="458"/>
      <c r="D6" s="458"/>
      <c r="E6" s="458"/>
      <c r="F6" s="458"/>
      <c r="G6" s="3"/>
      <c r="H6" s="3"/>
      <c r="I6" s="3"/>
      <c r="J6" s="3"/>
      <c r="K6" s="3"/>
      <c r="L6" s="3"/>
      <c r="M6" s="3"/>
      <c r="N6" s="3"/>
    </row>
    <row r="7" spans="1:14" s="4" customFormat="1" ht="42.75" customHeight="1" x14ac:dyDescent="0.2">
      <c r="A7" s="458"/>
      <c r="B7" s="458"/>
      <c r="C7" s="458"/>
      <c r="D7" s="458"/>
      <c r="E7" s="458"/>
      <c r="F7" s="458"/>
      <c r="G7" s="3"/>
      <c r="H7" s="3"/>
      <c r="I7" s="3"/>
      <c r="J7" s="3"/>
      <c r="K7" s="3"/>
      <c r="L7" s="3"/>
      <c r="M7" s="3"/>
      <c r="N7" s="3"/>
    </row>
    <row r="8" spans="1:14" s="6" customFormat="1" ht="42.75" customHeight="1" x14ac:dyDescent="0.2">
      <c r="A8" s="458"/>
      <c r="B8" s="458"/>
      <c r="C8" s="458"/>
      <c r="D8" s="458"/>
      <c r="E8" s="458"/>
      <c r="F8" s="458"/>
      <c r="G8" s="5"/>
      <c r="H8" s="5"/>
      <c r="I8" s="5"/>
      <c r="J8" s="5"/>
      <c r="K8" s="5"/>
      <c r="L8" s="5"/>
      <c r="M8" s="5"/>
      <c r="N8" s="5"/>
    </row>
    <row r="9" spans="1:14" s="4" customFormat="1" ht="42.75" customHeight="1" x14ac:dyDescent="0.2">
      <c r="A9" s="458"/>
      <c r="B9" s="458"/>
      <c r="C9" s="458"/>
      <c r="D9" s="458"/>
      <c r="E9" s="458"/>
      <c r="F9" s="458"/>
      <c r="G9" s="3"/>
      <c r="H9" s="3"/>
      <c r="I9" s="3"/>
      <c r="J9" s="3"/>
      <c r="K9" s="3"/>
      <c r="L9" s="3"/>
      <c r="M9" s="3"/>
      <c r="N9" s="3"/>
    </row>
    <row r="10" spans="1:14" s="4" customFormat="1" ht="42.75" customHeight="1" x14ac:dyDescent="0.2">
      <c r="A10" s="458"/>
      <c r="B10" s="458"/>
      <c r="C10" s="458"/>
      <c r="D10" s="458"/>
      <c r="E10" s="458"/>
      <c r="F10" s="458"/>
      <c r="G10" s="3"/>
      <c r="H10" s="3"/>
      <c r="I10" s="3"/>
      <c r="J10" s="3"/>
      <c r="K10" s="3"/>
      <c r="L10" s="3"/>
      <c r="M10" s="3"/>
      <c r="N10" s="3"/>
    </row>
    <row r="11" spans="1:14" s="4" customFormat="1" ht="42.75" customHeight="1" x14ac:dyDescent="0.2">
      <c r="A11" s="458"/>
      <c r="B11" s="458"/>
      <c r="C11" s="458"/>
      <c r="D11" s="458"/>
      <c r="E11" s="458"/>
      <c r="F11" s="458"/>
      <c r="G11" s="3"/>
      <c r="H11" s="3"/>
      <c r="I11" s="3"/>
      <c r="J11" s="3"/>
      <c r="K11" s="3"/>
      <c r="L11" s="3"/>
      <c r="M11" s="3"/>
      <c r="N11" s="3"/>
    </row>
    <row r="12" spans="1:14" s="4" customFormat="1" ht="42.75" customHeight="1" x14ac:dyDescent="0.2">
      <c r="A12" s="458"/>
      <c r="B12" s="458"/>
      <c r="C12" s="458"/>
      <c r="D12" s="458"/>
      <c r="E12" s="458"/>
      <c r="F12" s="458"/>
      <c r="G12" s="3"/>
      <c r="H12" s="3"/>
      <c r="I12" s="3"/>
      <c r="J12" s="3"/>
      <c r="K12" s="3"/>
      <c r="L12" s="3"/>
      <c r="M12" s="3"/>
      <c r="N12" s="3"/>
    </row>
    <row r="13" spans="1:14" s="4" customFormat="1" ht="42.75" customHeight="1" x14ac:dyDescent="0.2">
      <c r="A13" s="458"/>
      <c r="B13" s="458"/>
      <c r="C13" s="458"/>
      <c r="D13" s="458"/>
      <c r="E13" s="458"/>
      <c r="F13" s="458"/>
      <c r="G13" s="3"/>
      <c r="H13" s="3"/>
      <c r="I13" s="3"/>
      <c r="J13" s="3"/>
      <c r="K13" s="3"/>
      <c r="L13" s="3"/>
      <c r="M13" s="3"/>
      <c r="N13" s="3"/>
    </row>
    <row r="14" spans="1:14" s="4" customFormat="1" ht="42.75" customHeight="1" x14ac:dyDescent="0.2">
      <c r="A14" s="458"/>
      <c r="B14" s="458"/>
      <c r="C14" s="458"/>
      <c r="D14" s="458"/>
      <c r="E14" s="458"/>
      <c r="F14" s="458"/>
      <c r="G14" s="3"/>
      <c r="H14" s="3"/>
      <c r="I14" s="3"/>
      <c r="J14" s="3"/>
      <c r="K14" s="3"/>
      <c r="L14" s="3"/>
      <c r="M14" s="3"/>
      <c r="N14" s="3"/>
    </row>
    <row r="15" spans="1:14" s="4" customFormat="1" ht="42.75" customHeight="1" x14ac:dyDescent="0.2">
      <c r="A15" s="458"/>
      <c r="B15" s="458"/>
      <c r="C15" s="458"/>
      <c r="D15" s="458"/>
      <c r="E15" s="458"/>
      <c r="F15" s="458"/>
      <c r="G15" s="3"/>
      <c r="H15" s="3"/>
      <c r="I15" s="3"/>
      <c r="J15" s="3"/>
      <c r="K15" s="3"/>
      <c r="L15" s="3"/>
      <c r="M15" s="3"/>
      <c r="N15" s="3"/>
    </row>
    <row r="16" spans="1:14" s="4" customFormat="1" ht="42.75" customHeight="1" x14ac:dyDescent="0.2">
      <c r="A16" s="458"/>
      <c r="B16" s="458"/>
      <c r="C16" s="458"/>
      <c r="D16" s="458"/>
      <c r="E16" s="458"/>
      <c r="F16" s="458"/>
      <c r="G16" s="3"/>
      <c r="H16" s="3"/>
      <c r="I16" s="3"/>
      <c r="J16" s="3"/>
      <c r="K16" s="3"/>
      <c r="L16" s="3"/>
      <c r="M16" s="3"/>
      <c r="N16" s="3"/>
    </row>
    <row r="17" spans="1:14" s="4" customFormat="1" ht="42.75" customHeight="1" x14ac:dyDescent="0.2">
      <c r="A17" s="458"/>
      <c r="B17" s="458"/>
      <c r="C17" s="458"/>
      <c r="D17" s="458"/>
      <c r="E17" s="458"/>
      <c r="F17" s="458"/>
      <c r="G17" s="3"/>
      <c r="H17" s="3"/>
      <c r="I17" s="3"/>
      <c r="J17" s="3"/>
      <c r="K17" s="3"/>
      <c r="L17" s="3"/>
      <c r="M17" s="3"/>
      <c r="N17" s="3"/>
    </row>
    <row r="18" spans="1:14" s="4" customFormat="1" ht="147" customHeight="1" x14ac:dyDescent="0.2">
      <c r="A18" s="458"/>
      <c r="B18" s="458"/>
      <c r="C18" s="458"/>
      <c r="D18" s="458"/>
      <c r="E18" s="458"/>
      <c r="F18" s="458"/>
      <c r="G18" s="3"/>
      <c r="H18" s="3"/>
      <c r="I18" s="3"/>
      <c r="J18" s="3"/>
      <c r="K18" s="3"/>
      <c r="L18" s="3"/>
      <c r="M18" s="3"/>
      <c r="N18" s="3"/>
    </row>
    <row r="19" spans="1:14" s="4" customFormat="1" ht="42.75" customHeight="1" x14ac:dyDescent="0.2">
      <c r="A19" s="458" t="s">
        <v>9</v>
      </c>
      <c r="B19" s="458"/>
      <c r="C19" s="458"/>
      <c r="D19" s="458"/>
      <c r="E19" s="461" t="s">
        <v>243</v>
      </c>
      <c r="F19" s="462"/>
      <c r="G19" s="3"/>
      <c r="H19" s="150" t="s">
        <v>1104</v>
      </c>
      <c r="I19" s="3"/>
      <c r="J19" s="3"/>
      <c r="K19" s="3"/>
      <c r="L19" s="3"/>
      <c r="M19" s="3"/>
      <c r="N19" s="3"/>
    </row>
    <row r="20" spans="1:14" s="6" customFormat="1" ht="33.75" customHeight="1" x14ac:dyDescent="0.2">
      <c r="A20" s="456" t="s">
        <v>0</v>
      </c>
      <c r="B20" s="456"/>
      <c r="C20" s="456"/>
      <c r="D20" s="460">
        <v>43039</v>
      </c>
      <c r="E20" s="453"/>
      <c r="F20" s="453"/>
      <c r="G20" s="5"/>
      <c r="H20" s="5"/>
      <c r="I20" s="5"/>
      <c r="J20" s="5"/>
      <c r="K20" s="5"/>
      <c r="L20" s="5"/>
      <c r="M20" s="5"/>
      <c r="N20" s="5"/>
    </row>
    <row r="21" spans="1:14" s="6" customFormat="1" ht="33.75" customHeight="1" x14ac:dyDescent="0.2">
      <c r="A21" s="456" t="s">
        <v>8</v>
      </c>
      <c r="B21" s="456"/>
      <c r="C21" s="456"/>
      <c r="D21" s="453" t="s">
        <v>10</v>
      </c>
      <c r="E21" s="453"/>
      <c r="F21" s="453"/>
      <c r="G21" s="5"/>
      <c r="H21" s="5"/>
      <c r="I21" s="5"/>
      <c r="J21" s="5"/>
      <c r="K21" s="5"/>
      <c r="L21" s="5"/>
      <c r="M21" s="5"/>
      <c r="N21" s="5"/>
    </row>
    <row r="22" spans="1:14" s="6" customFormat="1" ht="33.75" customHeight="1" x14ac:dyDescent="0.2">
      <c r="A22" s="456" t="s">
        <v>6</v>
      </c>
      <c r="B22" s="456"/>
      <c r="C22" s="456"/>
      <c r="D22" s="453" t="s">
        <v>2072</v>
      </c>
      <c r="E22" s="453"/>
      <c r="F22" s="453"/>
      <c r="G22" s="5"/>
      <c r="H22" s="5"/>
      <c r="I22" s="5"/>
      <c r="J22" s="5"/>
      <c r="K22" s="5"/>
      <c r="L22" s="5"/>
      <c r="M22" s="5"/>
      <c r="N22" s="5"/>
    </row>
    <row r="23" spans="1:14" s="6" customFormat="1" ht="33.75" customHeight="1" x14ac:dyDescent="0.2">
      <c r="A23" s="456" t="s">
        <v>7</v>
      </c>
      <c r="B23" s="456"/>
      <c r="C23" s="456"/>
      <c r="D23" s="453" t="s">
        <v>2073</v>
      </c>
      <c r="E23" s="453"/>
      <c r="F23" s="453"/>
      <c r="G23" s="5"/>
      <c r="H23" s="5"/>
      <c r="I23" s="5"/>
      <c r="J23" s="5"/>
      <c r="K23" s="5"/>
      <c r="L23" s="5"/>
      <c r="M23" s="5"/>
      <c r="N23" s="5"/>
    </row>
    <row r="24" spans="1:14" s="6" customFormat="1" ht="33.75" customHeight="1" x14ac:dyDescent="0.2">
      <c r="A24" s="456" t="s">
        <v>1</v>
      </c>
      <c r="B24" s="456"/>
      <c r="C24" s="456"/>
      <c r="D24" s="454" t="s">
        <v>2074</v>
      </c>
      <c r="E24" s="455"/>
      <c r="F24" s="455"/>
      <c r="G24" s="5"/>
      <c r="H24" s="5"/>
      <c r="I24" s="5"/>
      <c r="J24" s="5"/>
      <c r="K24" s="5"/>
      <c r="L24" s="5"/>
      <c r="M24" s="5"/>
      <c r="N24" s="5"/>
    </row>
    <row r="25" spans="1:14" s="6" customFormat="1" ht="33.75" customHeight="1" x14ac:dyDescent="0.2">
      <c r="A25" s="456" t="s">
        <v>2</v>
      </c>
      <c r="B25" s="456"/>
      <c r="C25" s="456"/>
      <c r="D25" s="453" t="s">
        <v>2075</v>
      </c>
      <c r="E25" s="453"/>
      <c r="F25" s="453"/>
      <c r="G25" s="5"/>
      <c r="H25" s="5"/>
      <c r="I25" s="5"/>
      <c r="J25" s="5"/>
      <c r="K25" s="5"/>
      <c r="L25" s="5"/>
      <c r="M25" s="5"/>
      <c r="N25" s="5"/>
    </row>
    <row r="26" spans="1:14" s="7" customFormat="1" x14ac:dyDescent="0.2"/>
    <row r="27" spans="1:14" s="7" customFormat="1" x14ac:dyDescent="0.2">
      <c r="A27" s="8"/>
    </row>
    <row r="28" spans="1:14" s="7" customFormat="1" x14ac:dyDescent="0.2"/>
    <row r="29" spans="1:14" s="7" customFormat="1" x14ac:dyDescent="0.2"/>
    <row r="30" spans="1:14" s="7" customFormat="1" x14ac:dyDescent="0.2"/>
    <row r="31" spans="1:14" s="7" customFormat="1" x14ac:dyDescent="0.2"/>
    <row r="32" spans="1:14" s="7" customFormat="1" x14ac:dyDescent="0.2"/>
    <row r="33" s="7" customFormat="1" x14ac:dyDescent="0.2"/>
    <row r="34" s="7" customFormat="1" x14ac:dyDescent="0.2"/>
    <row r="35" s="7" customFormat="1" x14ac:dyDescent="0.2"/>
    <row r="36" s="7" customFormat="1" x14ac:dyDescent="0.2"/>
    <row r="37" s="7" customFormat="1" x14ac:dyDescent="0.2"/>
    <row r="38" s="7" customFormat="1" x14ac:dyDescent="0.2"/>
    <row r="39" s="7" customFormat="1" x14ac:dyDescent="0.2"/>
    <row r="40" s="7" customFormat="1" x14ac:dyDescent="0.2"/>
    <row r="41" s="7" customFormat="1" x14ac:dyDescent="0.2"/>
    <row r="42" s="7" customFormat="1" x14ac:dyDescent="0.2"/>
    <row r="43" s="7" customFormat="1" x14ac:dyDescent="0.2"/>
    <row r="44" s="7" customFormat="1" x14ac:dyDescent="0.2"/>
    <row r="45" s="7" customFormat="1" x14ac:dyDescent="0.2"/>
    <row r="46" s="7" customFormat="1" x14ac:dyDescent="0.2"/>
    <row r="47" s="7" customFormat="1" x14ac:dyDescent="0.2"/>
    <row r="48" s="7" customFormat="1" x14ac:dyDescent="0.2"/>
    <row r="49" s="7" customFormat="1" x14ac:dyDescent="0.2"/>
    <row r="50" s="7" customFormat="1" x14ac:dyDescent="0.2"/>
    <row r="51" s="7" customFormat="1" x14ac:dyDescent="0.2"/>
    <row r="52" s="7" customFormat="1" x14ac:dyDescent="0.2"/>
    <row r="53" s="7" customFormat="1" x14ac:dyDescent="0.2"/>
    <row r="54" s="7" customFormat="1" x14ac:dyDescent="0.2"/>
    <row r="55" s="7" customFormat="1" x14ac:dyDescent="0.2"/>
    <row r="56" s="7" customFormat="1" x14ac:dyDescent="0.2"/>
    <row r="57" s="7" customFormat="1" x14ac:dyDescent="0.2"/>
    <row r="58" s="7" customFormat="1" x14ac:dyDescent="0.2"/>
    <row r="59" s="7" customFormat="1" x14ac:dyDescent="0.2"/>
    <row r="60" s="7" customFormat="1" x14ac:dyDescent="0.2"/>
    <row r="61" s="7" customFormat="1" x14ac:dyDescent="0.2"/>
    <row r="62" s="7" customFormat="1" x14ac:dyDescent="0.2"/>
    <row r="63" s="7" customFormat="1" x14ac:dyDescent="0.2"/>
    <row r="64" s="7" customFormat="1" x14ac:dyDescent="0.2"/>
    <row r="65" s="7" customFormat="1" x14ac:dyDescent="0.2"/>
    <row r="66" s="7" customFormat="1" x14ac:dyDescent="0.2"/>
    <row r="67" s="7" customFormat="1" x14ac:dyDescent="0.2"/>
    <row r="68" s="7" customFormat="1" x14ac:dyDescent="0.2"/>
    <row r="69" s="7" customFormat="1" x14ac:dyDescent="0.2"/>
    <row r="70" s="7" customFormat="1" x14ac:dyDescent="0.2"/>
    <row r="71" s="7" customFormat="1" x14ac:dyDescent="0.2"/>
    <row r="72" s="7" customFormat="1" x14ac:dyDescent="0.2"/>
    <row r="73" s="7" customFormat="1" x14ac:dyDescent="0.2"/>
    <row r="74" s="7" customFormat="1" x14ac:dyDescent="0.2"/>
    <row r="75" s="7" customFormat="1" x14ac:dyDescent="0.2"/>
    <row r="76" s="7" customFormat="1" x14ac:dyDescent="0.2"/>
    <row r="77" s="7" customFormat="1" x14ac:dyDescent="0.2"/>
    <row r="78" s="7" customFormat="1" x14ac:dyDescent="0.2"/>
    <row r="79" s="7" customFormat="1" x14ac:dyDescent="0.2"/>
    <row r="80" s="7" customFormat="1" x14ac:dyDescent="0.2"/>
    <row r="81" s="7" customFormat="1" x14ac:dyDescent="0.2"/>
    <row r="82" s="7" customFormat="1" x14ac:dyDescent="0.2"/>
    <row r="83" s="7" customFormat="1" x14ac:dyDescent="0.2"/>
    <row r="84" s="7" customFormat="1" x14ac:dyDescent="0.2"/>
    <row r="85" s="7" customFormat="1" x14ac:dyDescent="0.2"/>
    <row r="86" s="7" customFormat="1" x14ac:dyDescent="0.2"/>
    <row r="87" s="7" customFormat="1" x14ac:dyDescent="0.2"/>
    <row r="88" s="7" customFormat="1" x14ac:dyDescent="0.2"/>
    <row r="89" s="7" customFormat="1" x14ac:dyDescent="0.2"/>
    <row r="90" s="7" customFormat="1" x14ac:dyDescent="0.2"/>
    <row r="91" s="7" customFormat="1" x14ac:dyDescent="0.2"/>
    <row r="92" s="7" customFormat="1" x14ac:dyDescent="0.2"/>
    <row r="93" s="7" customFormat="1" x14ac:dyDescent="0.2"/>
    <row r="94" s="7" customFormat="1" x14ac:dyDescent="0.2"/>
    <row r="95" s="7" customFormat="1" x14ac:dyDescent="0.2"/>
    <row r="96" s="7" customFormat="1" x14ac:dyDescent="0.2"/>
    <row r="97" s="7" customFormat="1" x14ac:dyDescent="0.2"/>
    <row r="98" s="7" customFormat="1" x14ac:dyDescent="0.2"/>
    <row r="99" s="7" customFormat="1" x14ac:dyDescent="0.2"/>
    <row r="100" s="7" customFormat="1" x14ac:dyDescent="0.2"/>
    <row r="101" s="7" customFormat="1" x14ac:dyDescent="0.2"/>
    <row r="102" s="7" customFormat="1" x14ac:dyDescent="0.2"/>
    <row r="103" s="7" customFormat="1" x14ac:dyDescent="0.2"/>
    <row r="104" s="7" customFormat="1" x14ac:dyDescent="0.2"/>
    <row r="105" s="7" customFormat="1" x14ac:dyDescent="0.2"/>
    <row r="106" s="7" customFormat="1" x14ac:dyDescent="0.2"/>
    <row r="107" s="7" customFormat="1" x14ac:dyDescent="0.2"/>
    <row r="108" s="7" customFormat="1" x14ac:dyDescent="0.2"/>
    <row r="109" s="7" customFormat="1" x14ac:dyDescent="0.2"/>
    <row r="110" s="7" customFormat="1" x14ac:dyDescent="0.2"/>
    <row r="111" s="7" customFormat="1" x14ac:dyDescent="0.2"/>
    <row r="112" s="7" customFormat="1" x14ac:dyDescent="0.2"/>
    <row r="113" s="7" customFormat="1" x14ac:dyDescent="0.2"/>
    <row r="114" s="7" customFormat="1" x14ac:dyDescent="0.2"/>
    <row r="115" s="7" customFormat="1" x14ac:dyDescent="0.2"/>
    <row r="116" s="7" customFormat="1" x14ac:dyDescent="0.2"/>
    <row r="117" s="7" customFormat="1" x14ac:dyDescent="0.2"/>
    <row r="118" s="7" customFormat="1" x14ac:dyDescent="0.2"/>
    <row r="119" s="7" customFormat="1" x14ac:dyDescent="0.2"/>
    <row r="120" s="7" customFormat="1" x14ac:dyDescent="0.2"/>
    <row r="121" s="7" customFormat="1" x14ac:dyDescent="0.2"/>
    <row r="122" s="7" customFormat="1" x14ac:dyDescent="0.2"/>
    <row r="123" s="7" customFormat="1" x14ac:dyDescent="0.2"/>
    <row r="124" s="7" customFormat="1" x14ac:dyDescent="0.2"/>
    <row r="125" s="7" customFormat="1" x14ac:dyDescent="0.2"/>
    <row r="126" s="7" customFormat="1" x14ac:dyDescent="0.2"/>
    <row r="127" s="7" customFormat="1" x14ac:dyDescent="0.2"/>
    <row r="128" s="7" customFormat="1" x14ac:dyDescent="0.2"/>
    <row r="129" s="7" customFormat="1" x14ac:dyDescent="0.2"/>
    <row r="130" s="7" customFormat="1" x14ac:dyDescent="0.2"/>
    <row r="131" s="7" customFormat="1" x14ac:dyDescent="0.2"/>
    <row r="132" s="7" customFormat="1" x14ac:dyDescent="0.2"/>
    <row r="133" s="7" customFormat="1" x14ac:dyDescent="0.2"/>
    <row r="134" s="7" customFormat="1" x14ac:dyDescent="0.2"/>
    <row r="135" s="7" customFormat="1" x14ac:dyDescent="0.2"/>
    <row r="136" s="7" customFormat="1" x14ac:dyDescent="0.2"/>
    <row r="137" s="7" customFormat="1" x14ac:dyDescent="0.2"/>
    <row r="138" s="7" customFormat="1" x14ac:dyDescent="0.2"/>
    <row r="139" s="7" customFormat="1" x14ac:dyDescent="0.2"/>
    <row r="140" s="7" customFormat="1" x14ac:dyDescent="0.2"/>
    <row r="141" s="7" customFormat="1" x14ac:dyDescent="0.2"/>
    <row r="142" s="7" customFormat="1" x14ac:dyDescent="0.2"/>
    <row r="143" s="7" customFormat="1" x14ac:dyDescent="0.2"/>
    <row r="144" s="7" customFormat="1" x14ac:dyDescent="0.2"/>
    <row r="145" s="7" customFormat="1" x14ac:dyDescent="0.2"/>
    <row r="146" s="7" customFormat="1" x14ac:dyDescent="0.2"/>
    <row r="147" s="7" customFormat="1" x14ac:dyDescent="0.2"/>
    <row r="148" s="7" customFormat="1" x14ac:dyDescent="0.2"/>
    <row r="149" s="7" customFormat="1" x14ac:dyDescent="0.2"/>
    <row r="150" s="7" customFormat="1" x14ac:dyDescent="0.2"/>
    <row r="151" s="7" customFormat="1" x14ac:dyDescent="0.2"/>
    <row r="152" s="7" customFormat="1" x14ac:dyDescent="0.2"/>
    <row r="153" s="7" customFormat="1" x14ac:dyDescent="0.2"/>
  </sheetData>
  <mergeCells count="17">
    <mergeCell ref="A1:F1"/>
    <mergeCell ref="A3:F18"/>
    <mergeCell ref="A2:F2"/>
    <mergeCell ref="A20:C20"/>
    <mergeCell ref="A21:C21"/>
    <mergeCell ref="D20:F20"/>
    <mergeCell ref="D21:F21"/>
    <mergeCell ref="A19:D19"/>
    <mergeCell ref="E19:F19"/>
    <mergeCell ref="D25:F25"/>
    <mergeCell ref="D24:F24"/>
    <mergeCell ref="A24:C24"/>
    <mergeCell ref="A22:C22"/>
    <mergeCell ref="A25:C25"/>
    <mergeCell ref="A23:C23"/>
    <mergeCell ref="D22:F22"/>
    <mergeCell ref="D23:F23"/>
  </mergeCells>
  <phoneticPr fontId="6" type="noConversion"/>
  <hyperlinks>
    <hyperlink ref="D24" r:id="rId1"/>
    <hyperlink ref="H19" r:id="rId2"/>
    <hyperlink ref="E19:F19" r:id="rId3" display="a1 Reglamento Orgánico Funcional Institucional por Procesos del GAD MPM "/>
  </hyperlinks>
  <printOptions horizontalCentered="1" verticalCentered="1"/>
  <pageMargins left="0" right="0" top="0" bottom="0" header="0" footer="0"/>
  <pageSetup paperSize="9" scale="50" orientation="landscape" r:id="rId4"/>
  <headerFooter alignWithMargins="0">
    <oddHeader>&amp;R&amp;G</oddHeader>
    <oddFooter>&amp;L&amp;P de &amp;N&amp;C&amp;"Arial,Negrita"GOBIERNO AUTÓNOMO DESCENTRALIZADO MUNICIPAL DE PEDRO MONCAYO&amp;RLiteral a1.- Organigrama de la Institución</oddFooter>
  </headerFooter>
  <drawing r:id="rId5"/>
  <legacyDrawingHF r:id="rId6"/>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
    <pageSetUpPr fitToPage="1"/>
  </sheetPr>
  <dimension ref="A1:J223"/>
  <sheetViews>
    <sheetView topLeftCell="A25" zoomScale="80" zoomScaleNormal="80" workbookViewId="0">
      <selection activeCell="C61" sqref="C61:D61"/>
    </sheetView>
  </sheetViews>
  <sheetFormatPr baseColWidth="10" defaultColWidth="11.42578125" defaultRowHeight="12.75" x14ac:dyDescent="0.2"/>
  <cols>
    <col min="1" max="1" width="35.5703125" style="11" customWidth="1"/>
    <col min="2" max="2" width="70" style="11" customWidth="1"/>
    <col min="3" max="3" width="50.42578125" style="11" customWidth="1"/>
    <col min="4" max="4" width="48.85546875" style="11" customWidth="1"/>
    <col min="5" max="16384" width="11.42578125" style="11"/>
  </cols>
  <sheetData>
    <row r="1" spans="1:10" ht="37.5" customHeight="1" x14ac:dyDescent="0.2">
      <c r="A1" s="465" t="s">
        <v>3</v>
      </c>
      <c r="B1" s="465"/>
      <c r="C1" s="465"/>
      <c r="D1" s="465"/>
      <c r="E1" s="10"/>
      <c r="F1" s="10"/>
      <c r="G1" s="10"/>
      <c r="H1" s="10"/>
      <c r="I1" s="10"/>
      <c r="J1" s="10"/>
    </row>
    <row r="2" spans="1:10" s="13" customFormat="1" ht="26.25" customHeight="1" x14ac:dyDescent="0.3">
      <c r="A2" s="465" t="s">
        <v>11</v>
      </c>
      <c r="B2" s="465"/>
      <c r="C2" s="465"/>
      <c r="D2" s="465"/>
      <c r="E2" s="12"/>
      <c r="F2" s="12"/>
      <c r="G2" s="12"/>
      <c r="H2" s="12"/>
      <c r="I2" s="12"/>
      <c r="J2" s="12"/>
    </row>
    <row r="3" spans="1:10" ht="44.25" customHeight="1" x14ac:dyDescent="0.2">
      <c r="A3" s="128" t="s">
        <v>12</v>
      </c>
      <c r="B3" s="128" t="s">
        <v>13</v>
      </c>
      <c r="C3" s="128" t="s">
        <v>14</v>
      </c>
      <c r="D3" s="128" t="s">
        <v>15</v>
      </c>
      <c r="E3" s="10"/>
      <c r="F3" s="10"/>
      <c r="G3" s="10"/>
      <c r="H3" s="10"/>
      <c r="I3" s="10"/>
      <c r="J3" s="10"/>
    </row>
    <row r="4" spans="1:10" s="111" customFormat="1" ht="13.5" x14ac:dyDescent="0.25">
      <c r="A4" s="453" t="s">
        <v>246</v>
      </c>
      <c r="B4" s="463" t="s">
        <v>247</v>
      </c>
      <c r="C4" s="140" t="s">
        <v>248</v>
      </c>
      <c r="D4" s="455" t="s">
        <v>249</v>
      </c>
      <c r="E4" s="110"/>
      <c r="F4" s="110"/>
      <c r="G4" s="110"/>
      <c r="H4" s="110"/>
      <c r="I4" s="110"/>
      <c r="J4" s="110"/>
    </row>
    <row r="5" spans="1:10" s="111" customFormat="1" ht="13.5" x14ac:dyDescent="0.25">
      <c r="A5" s="453"/>
      <c r="B5" s="463"/>
      <c r="C5" s="140" t="s">
        <v>250</v>
      </c>
      <c r="D5" s="455"/>
      <c r="E5" s="110"/>
      <c r="F5" s="110"/>
      <c r="G5" s="110"/>
      <c r="H5" s="110"/>
      <c r="I5" s="110"/>
      <c r="J5" s="110"/>
    </row>
    <row r="6" spans="1:10" s="111" customFormat="1" ht="13.5" x14ac:dyDescent="0.25">
      <c r="A6" s="468" t="s">
        <v>251</v>
      </c>
      <c r="B6" s="463" t="s">
        <v>252</v>
      </c>
      <c r="C6" s="140" t="s">
        <v>253</v>
      </c>
      <c r="D6" s="455" t="s">
        <v>254</v>
      </c>
      <c r="E6" s="304" t="s">
        <v>1910</v>
      </c>
      <c r="F6" s="110"/>
      <c r="G6" s="110"/>
      <c r="H6" s="110"/>
      <c r="I6" s="110"/>
      <c r="J6" s="110"/>
    </row>
    <row r="7" spans="1:10" s="111" customFormat="1" ht="13.5" x14ac:dyDescent="0.25">
      <c r="A7" s="469"/>
      <c r="B7" s="463"/>
      <c r="C7" s="140" t="s">
        <v>1930</v>
      </c>
      <c r="D7" s="455"/>
      <c r="E7" s="110"/>
      <c r="F7" s="110"/>
      <c r="G7" s="110"/>
      <c r="H7" s="110"/>
      <c r="I7" s="110"/>
      <c r="J7" s="110"/>
    </row>
    <row r="8" spans="1:10" s="111" customFormat="1" ht="13.5" x14ac:dyDescent="0.25">
      <c r="A8" s="469"/>
      <c r="B8" s="463" t="s">
        <v>255</v>
      </c>
      <c r="C8" s="140" t="s">
        <v>256</v>
      </c>
      <c r="D8" s="455" t="s">
        <v>1937</v>
      </c>
      <c r="E8" s="110"/>
      <c r="F8" s="110"/>
      <c r="G8" s="110"/>
      <c r="H8" s="110"/>
      <c r="I8" s="110"/>
      <c r="J8" s="110"/>
    </row>
    <row r="9" spans="1:10" s="111" customFormat="1" ht="13.5" x14ac:dyDescent="0.25">
      <c r="A9" s="469"/>
      <c r="B9" s="463"/>
      <c r="C9" s="140" t="s">
        <v>1659</v>
      </c>
      <c r="D9" s="455"/>
      <c r="E9" s="110"/>
      <c r="F9" s="110"/>
      <c r="G9" s="110"/>
      <c r="H9" s="110"/>
      <c r="I9" s="110"/>
      <c r="J9" s="110"/>
    </row>
    <row r="10" spans="1:10" s="111" customFormat="1" ht="13.5" x14ac:dyDescent="0.25">
      <c r="A10" s="469"/>
      <c r="B10" s="463" t="s">
        <v>257</v>
      </c>
      <c r="C10" s="140" t="s">
        <v>258</v>
      </c>
      <c r="D10" s="455" t="s">
        <v>259</v>
      </c>
      <c r="E10" s="110"/>
      <c r="F10" s="110"/>
      <c r="G10" s="110"/>
      <c r="H10" s="110"/>
      <c r="I10" s="110"/>
      <c r="J10" s="110"/>
    </row>
    <row r="11" spans="1:10" s="111" customFormat="1" ht="13.5" x14ac:dyDescent="0.25">
      <c r="A11" s="469"/>
      <c r="B11" s="463"/>
      <c r="C11" s="140" t="s">
        <v>1660</v>
      </c>
      <c r="D11" s="455"/>
      <c r="E11" s="110"/>
      <c r="F11" s="110"/>
      <c r="G11" s="110"/>
      <c r="H11" s="110"/>
      <c r="I11" s="110"/>
      <c r="J11" s="110"/>
    </row>
    <row r="12" spans="1:10" s="111" customFormat="1" ht="13.5" x14ac:dyDescent="0.25">
      <c r="A12" s="469"/>
      <c r="B12" s="463" t="s">
        <v>260</v>
      </c>
      <c r="C12" s="140" t="s">
        <v>261</v>
      </c>
      <c r="D12" s="455" t="s">
        <v>262</v>
      </c>
      <c r="E12" s="110"/>
      <c r="F12" s="110"/>
      <c r="G12" s="110"/>
      <c r="H12" s="110"/>
      <c r="I12" s="110"/>
      <c r="J12" s="110"/>
    </row>
    <row r="13" spans="1:10" s="111" customFormat="1" ht="13.5" x14ac:dyDescent="0.25">
      <c r="A13" s="469"/>
      <c r="B13" s="463"/>
      <c r="C13" s="140" t="s">
        <v>1661</v>
      </c>
      <c r="D13" s="455"/>
      <c r="E13" s="110"/>
      <c r="F13" s="110"/>
      <c r="G13" s="110"/>
      <c r="H13" s="110"/>
      <c r="I13" s="110"/>
      <c r="J13" s="110"/>
    </row>
    <row r="14" spans="1:10" s="111" customFormat="1" ht="13.5" x14ac:dyDescent="0.25">
      <c r="A14" s="469"/>
      <c r="B14" s="463" t="s">
        <v>263</v>
      </c>
      <c r="C14" s="140" t="s">
        <v>264</v>
      </c>
      <c r="D14" s="455" t="s">
        <v>265</v>
      </c>
      <c r="E14" s="110"/>
      <c r="F14" s="110"/>
      <c r="G14" s="110"/>
      <c r="H14" s="110"/>
      <c r="I14" s="110"/>
      <c r="J14" s="110"/>
    </row>
    <row r="15" spans="1:10" s="111" customFormat="1" ht="13.5" x14ac:dyDescent="0.25">
      <c r="A15" s="469"/>
      <c r="B15" s="463"/>
      <c r="C15" s="140" t="s">
        <v>1662</v>
      </c>
      <c r="D15" s="455"/>
      <c r="E15" s="110"/>
      <c r="F15" s="110"/>
      <c r="G15" s="110"/>
      <c r="H15" s="110"/>
      <c r="I15" s="110"/>
      <c r="J15" s="110"/>
    </row>
    <row r="16" spans="1:10" s="111" customFormat="1" ht="13.5" x14ac:dyDescent="0.25">
      <c r="A16" s="469"/>
      <c r="B16" s="463" t="s">
        <v>266</v>
      </c>
      <c r="C16" s="140" t="s">
        <v>267</v>
      </c>
      <c r="D16" s="455" t="s">
        <v>1935</v>
      </c>
      <c r="E16" s="110"/>
      <c r="F16" s="110"/>
      <c r="G16" s="110"/>
      <c r="H16" s="110"/>
      <c r="I16" s="110"/>
      <c r="J16" s="110"/>
    </row>
    <row r="17" spans="1:10" s="111" customFormat="1" ht="13.5" x14ac:dyDescent="0.25">
      <c r="A17" s="469"/>
      <c r="B17" s="463"/>
      <c r="C17" s="140" t="s">
        <v>1663</v>
      </c>
      <c r="D17" s="455"/>
      <c r="E17" s="110"/>
      <c r="F17" s="110"/>
      <c r="G17" s="110"/>
      <c r="H17" s="110"/>
      <c r="I17" s="110"/>
      <c r="J17" s="110"/>
    </row>
    <row r="18" spans="1:10" s="111" customFormat="1" ht="13.5" x14ac:dyDescent="0.25">
      <c r="A18" s="469"/>
      <c r="B18" s="463" t="s">
        <v>268</v>
      </c>
      <c r="C18" s="140" t="s">
        <v>269</v>
      </c>
      <c r="D18" s="455" t="s">
        <v>270</v>
      </c>
      <c r="E18" s="110"/>
      <c r="F18" s="110"/>
      <c r="G18" s="110"/>
      <c r="H18" s="110"/>
      <c r="I18" s="110"/>
      <c r="J18" s="110"/>
    </row>
    <row r="19" spans="1:10" s="111" customFormat="1" ht="13.5" x14ac:dyDescent="0.25">
      <c r="A19" s="469"/>
      <c r="B19" s="463"/>
      <c r="C19" s="140" t="s">
        <v>271</v>
      </c>
      <c r="D19" s="455"/>
      <c r="E19" s="110"/>
      <c r="F19" s="110"/>
      <c r="G19" s="110"/>
      <c r="H19" s="110"/>
      <c r="I19" s="110"/>
      <c r="J19" s="110"/>
    </row>
    <row r="20" spans="1:10" s="111" customFormat="1" ht="13.5" x14ac:dyDescent="0.25">
      <c r="A20" s="469"/>
      <c r="B20" s="463" t="s">
        <v>272</v>
      </c>
      <c r="C20" s="140" t="s">
        <v>273</v>
      </c>
      <c r="D20" s="455" t="s">
        <v>1936</v>
      </c>
      <c r="E20" s="110"/>
      <c r="F20" s="110"/>
      <c r="G20" s="110"/>
      <c r="H20" s="110"/>
      <c r="I20" s="110"/>
      <c r="J20" s="110"/>
    </row>
    <row r="21" spans="1:10" s="111" customFormat="1" ht="13.5" x14ac:dyDescent="0.25">
      <c r="A21" s="469"/>
      <c r="B21" s="463"/>
      <c r="C21" s="140" t="s">
        <v>1664</v>
      </c>
      <c r="D21" s="455"/>
      <c r="E21" s="110"/>
      <c r="F21" s="110"/>
      <c r="G21" s="110"/>
      <c r="H21" s="110"/>
      <c r="I21" s="110"/>
      <c r="J21" s="110"/>
    </row>
    <row r="22" spans="1:10" s="111" customFormat="1" ht="13.5" x14ac:dyDescent="0.25">
      <c r="A22" s="469"/>
      <c r="B22" s="471" t="s">
        <v>1931</v>
      </c>
      <c r="C22" s="392" t="s">
        <v>1932</v>
      </c>
      <c r="D22" s="466" t="s">
        <v>1934</v>
      </c>
      <c r="E22" s="304" t="s">
        <v>1940</v>
      </c>
      <c r="F22" s="110"/>
      <c r="G22" s="110"/>
      <c r="H22" s="110"/>
      <c r="I22" s="110"/>
      <c r="J22" s="110"/>
    </row>
    <row r="23" spans="1:10" s="111" customFormat="1" ht="13.5" x14ac:dyDescent="0.25">
      <c r="A23" s="470"/>
      <c r="B23" s="472"/>
      <c r="C23" s="392" t="s">
        <v>1933</v>
      </c>
      <c r="D23" s="467"/>
      <c r="E23" s="110"/>
      <c r="F23" s="110"/>
      <c r="G23" s="110"/>
      <c r="H23" s="110"/>
      <c r="I23" s="110"/>
      <c r="J23" s="110"/>
    </row>
    <row r="24" spans="1:10" s="111" customFormat="1" ht="13.5" x14ac:dyDescent="0.25">
      <c r="A24" s="453" t="s">
        <v>274</v>
      </c>
      <c r="B24" s="463" t="s">
        <v>275</v>
      </c>
      <c r="C24" s="140" t="s">
        <v>276</v>
      </c>
      <c r="D24" s="466" t="s">
        <v>277</v>
      </c>
      <c r="E24" s="304" t="s">
        <v>2162</v>
      </c>
      <c r="F24" s="110"/>
      <c r="G24" s="110"/>
      <c r="H24" s="110"/>
      <c r="I24" s="110"/>
      <c r="J24" s="110"/>
    </row>
    <row r="25" spans="1:10" s="111" customFormat="1" ht="13.5" x14ac:dyDescent="0.25">
      <c r="A25" s="453"/>
      <c r="B25" s="463"/>
      <c r="C25" s="140" t="s">
        <v>1665</v>
      </c>
      <c r="D25" s="467"/>
      <c r="E25" s="110"/>
      <c r="F25" s="110"/>
      <c r="G25" s="110"/>
      <c r="H25" s="110"/>
      <c r="I25" s="110"/>
      <c r="J25" s="110"/>
    </row>
    <row r="26" spans="1:10" s="111" customFormat="1" ht="13.5" x14ac:dyDescent="0.25">
      <c r="A26" s="453"/>
      <c r="B26" s="463" t="s">
        <v>278</v>
      </c>
      <c r="C26" s="140" t="s">
        <v>279</v>
      </c>
      <c r="D26" s="455" t="s">
        <v>280</v>
      </c>
      <c r="E26" s="110"/>
      <c r="F26" s="110"/>
      <c r="G26" s="110"/>
      <c r="H26" s="110"/>
      <c r="I26" s="110"/>
      <c r="J26" s="110"/>
    </row>
    <row r="27" spans="1:10" s="111" customFormat="1" ht="13.5" x14ac:dyDescent="0.25">
      <c r="A27" s="453"/>
      <c r="B27" s="463"/>
      <c r="C27" s="140" t="s">
        <v>281</v>
      </c>
      <c r="D27" s="455"/>
      <c r="E27" s="110"/>
      <c r="F27" s="110"/>
      <c r="G27" s="110"/>
      <c r="H27" s="110"/>
      <c r="I27" s="110"/>
      <c r="J27" s="110"/>
    </row>
    <row r="28" spans="1:10" s="111" customFormat="1" ht="13.5" x14ac:dyDescent="0.25">
      <c r="A28" s="453"/>
      <c r="B28" s="463" t="s">
        <v>282</v>
      </c>
      <c r="C28" s="140" t="s">
        <v>283</v>
      </c>
      <c r="D28" s="455" t="s">
        <v>284</v>
      </c>
      <c r="E28" s="110"/>
      <c r="F28" s="110"/>
      <c r="G28" s="110"/>
      <c r="H28" s="110"/>
      <c r="I28" s="110"/>
      <c r="J28" s="110"/>
    </row>
    <row r="29" spans="1:10" s="111" customFormat="1" ht="13.5" x14ac:dyDescent="0.25">
      <c r="A29" s="453"/>
      <c r="B29" s="463"/>
      <c r="C29" s="142" t="s">
        <v>1666</v>
      </c>
      <c r="D29" s="455"/>
      <c r="E29" s="110"/>
      <c r="F29" s="110"/>
      <c r="G29" s="110"/>
      <c r="H29" s="110"/>
      <c r="I29" s="110"/>
      <c r="J29" s="110"/>
    </row>
    <row r="30" spans="1:10" s="111" customFormat="1" ht="13.5" x14ac:dyDescent="0.25">
      <c r="A30" s="453"/>
      <c r="B30" s="463" t="s">
        <v>285</v>
      </c>
      <c r="C30" s="142" t="s">
        <v>286</v>
      </c>
      <c r="D30" s="455" t="s">
        <v>287</v>
      </c>
      <c r="E30" s="110"/>
      <c r="F30" s="110"/>
      <c r="G30" s="110"/>
      <c r="H30" s="110"/>
      <c r="I30" s="110"/>
      <c r="J30" s="110"/>
    </row>
    <row r="31" spans="1:10" s="111" customFormat="1" ht="13.5" x14ac:dyDescent="0.25">
      <c r="A31" s="453"/>
      <c r="B31" s="463"/>
      <c r="C31" s="140" t="s">
        <v>1667</v>
      </c>
      <c r="D31" s="455"/>
      <c r="E31" s="110"/>
      <c r="F31" s="110"/>
      <c r="G31" s="110"/>
      <c r="H31" s="110"/>
      <c r="I31" s="110"/>
      <c r="J31" s="110"/>
    </row>
    <row r="32" spans="1:10" s="111" customFormat="1" ht="13.5" x14ac:dyDescent="0.25">
      <c r="A32" s="453"/>
      <c r="B32" s="463" t="s">
        <v>288</v>
      </c>
      <c r="C32" s="142" t="s">
        <v>289</v>
      </c>
      <c r="D32" s="455" t="s">
        <v>290</v>
      </c>
      <c r="E32" s="110"/>
      <c r="F32" s="110"/>
      <c r="G32" s="110"/>
      <c r="H32" s="110"/>
      <c r="I32" s="110"/>
      <c r="J32" s="110"/>
    </row>
    <row r="33" spans="1:10" s="111" customFormat="1" ht="13.5" x14ac:dyDescent="0.25">
      <c r="A33" s="453"/>
      <c r="B33" s="463"/>
      <c r="C33" s="142" t="s">
        <v>291</v>
      </c>
      <c r="D33" s="455"/>
      <c r="E33" s="110"/>
      <c r="F33" s="110"/>
      <c r="G33" s="110"/>
      <c r="H33" s="110"/>
      <c r="I33" s="110"/>
      <c r="J33" s="110"/>
    </row>
    <row r="34" spans="1:10" s="111" customFormat="1" ht="13.5" x14ac:dyDescent="0.25">
      <c r="A34" s="453"/>
      <c r="B34" s="463" t="s">
        <v>292</v>
      </c>
      <c r="C34" s="142" t="s">
        <v>293</v>
      </c>
      <c r="D34" s="455" t="s">
        <v>294</v>
      </c>
      <c r="E34" s="110"/>
      <c r="F34" s="110"/>
      <c r="G34" s="110"/>
      <c r="H34" s="110"/>
      <c r="I34" s="110"/>
      <c r="J34" s="110"/>
    </row>
    <row r="35" spans="1:10" s="111" customFormat="1" ht="13.5" x14ac:dyDescent="0.25">
      <c r="A35" s="453"/>
      <c r="B35" s="463"/>
      <c r="C35" s="140" t="s">
        <v>1668</v>
      </c>
      <c r="D35" s="455"/>
      <c r="E35" s="110"/>
      <c r="F35" s="110"/>
      <c r="G35" s="110"/>
      <c r="H35" s="110"/>
      <c r="I35" s="110"/>
      <c r="J35" s="110"/>
    </row>
    <row r="36" spans="1:10" s="111" customFormat="1" ht="13.5" x14ac:dyDescent="0.25">
      <c r="A36" s="453" t="s">
        <v>295</v>
      </c>
      <c r="B36" s="463" t="s">
        <v>296</v>
      </c>
      <c r="C36" s="140" t="s">
        <v>297</v>
      </c>
      <c r="D36" s="455" t="s">
        <v>298</v>
      </c>
      <c r="E36" s="110"/>
      <c r="F36" s="110"/>
      <c r="G36" s="110"/>
      <c r="H36" s="110"/>
      <c r="I36" s="110"/>
      <c r="J36" s="110"/>
    </row>
    <row r="37" spans="1:10" s="111" customFormat="1" ht="13.5" x14ac:dyDescent="0.25">
      <c r="A37" s="453"/>
      <c r="B37" s="463"/>
      <c r="C37" s="140" t="s">
        <v>1669</v>
      </c>
      <c r="D37" s="455"/>
      <c r="E37" s="110"/>
      <c r="F37" s="110"/>
      <c r="G37" s="110"/>
      <c r="H37" s="110"/>
      <c r="I37" s="110"/>
      <c r="J37" s="110"/>
    </row>
    <row r="38" spans="1:10" s="111" customFormat="1" ht="13.5" x14ac:dyDescent="0.25">
      <c r="A38" s="468" t="s">
        <v>299</v>
      </c>
      <c r="B38" s="463" t="s">
        <v>300</v>
      </c>
      <c r="C38" s="140" t="s">
        <v>301</v>
      </c>
      <c r="D38" s="455" t="s">
        <v>302</v>
      </c>
      <c r="E38" s="110"/>
      <c r="F38" s="110"/>
      <c r="G38" s="110"/>
      <c r="H38" s="110"/>
      <c r="I38" s="110"/>
      <c r="J38" s="110"/>
    </row>
    <row r="39" spans="1:10" s="111" customFormat="1" ht="13.5" x14ac:dyDescent="0.25">
      <c r="A39" s="469"/>
      <c r="B39" s="463"/>
      <c r="C39" s="140" t="s">
        <v>1670</v>
      </c>
      <c r="D39" s="455"/>
      <c r="E39" s="110"/>
      <c r="F39" s="110"/>
      <c r="G39" s="110"/>
      <c r="H39" s="110"/>
      <c r="I39" s="110"/>
      <c r="J39" s="110"/>
    </row>
    <row r="40" spans="1:10" s="111" customFormat="1" ht="13.5" x14ac:dyDescent="0.25">
      <c r="A40" s="469"/>
      <c r="B40" s="463" t="s">
        <v>303</v>
      </c>
      <c r="C40" s="140" t="s">
        <v>304</v>
      </c>
      <c r="D40" s="455" t="s">
        <v>305</v>
      </c>
      <c r="E40" s="304" t="s">
        <v>2163</v>
      </c>
      <c r="F40" s="110"/>
      <c r="G40" s="110"/>
      <c r="H40" s="110"/>
      <c r="I40" s="110"/>
      <c r="J40" s="110"/>
    </row>
    <row r="41" spans="1:10" s="111" customFormat="1" ht="13.5" x14ac:dyDescent="0.25">
      <c r="A41" s="469"/>
      <c r="B41" s="463"/>
      <c r="C41" s="140" t="s">
        <v>306</v>
      </c>
      <c r="D41" s="455"/>
      <c r="E41" s="110"/>
      <c r="F41" s="110"/>
      <c r="G41" s="110"/>
      <c r="H41" s="110"/>
      <c r="I41" s="110"/>
      <c r="J41" s="110"/>
    </row>
    <row r="42" spans="1:10" s="111" customFormat="1" ht="13.5" x14ac:dyDescent="0.25">
      <c r="A42" s="469"/>
      <c r="B42" s="463" t="s">
        <v>307</v>
      </c>
      <c r="C42" s="140" t="s">
        <v>273</v>
      </c>
      <c r="D42" s="455" t="s">
        <v>308</v>
      </c>
      <c r="E42" s="110"/>
      <c r="F42" s="110"/>
      <c r="G42" s="110"/>
      <c r="H42" s="110"/>
      <c r="I42" s="110"/>
      <c r="J42" s="110"/>
    </row>
    <row r="43" spans="1:10" s="111" customFormat="1" ht="13.5" x14ac:dyDescent="0.25">
      <c r="A43" s="469"/>
      <c r="B43" s="463"/>
      <c r="C43" s="140" t="s">
        <v>309</v>
      </c>
      <c r="D43" s="455"/>
      <c r="E43" s="110"/>
      <c r="F43" s="110"/>
      <c r="G43" s="110"/>
      <c r="H43" s="110"/>
      <c r="I43" s="110"/>
      <c r="J43" s="110"/>
    </row>
    <row r="44" spans="1:10" s="111" customFormat="1" ht="13.5" x14ac:dyDescent="0.25">
      <c r="A44" s="469"/>
      <c r="B44" s="463" t="s">
        <v>310</v>
      </c>
      <c r="C44" s="140" t="s">
        <v>311</v>
      </c>
      <c r="D44" s="455" t="s">
        <v>312</v>
      </c>
      <c r="E44" s="110"/>
      <c r="F44" s="110"/>
      <c r="G44" s="110"/>
      <c r="H44" s="110"/>
      <c r="I44" s="110"/>
      <c r="J44" s="110"/>
    </row>
    <row r="45" spans="1:10" s="111" customFormat="1" ht="13.5" x14ac:dyDescent="0.25">
      <c r="A45" s="469"/>
      <c r="B45" s="463"/>
      <c r="C45" s="140" t="s">
        <v>1671</v>
      </c>
      <c r="D45" s="455"/>
      <c r="E45" s="110"/>
      <c r="F45" s="110"/>
      <c r="G45" s="110"/>
      <c r="H45" s="110"/>
      <c r="I45" s="110"/>
      <c r="J45" s="110"/>
    </row>
    <row r="46" spans="1:10" s="111" customFormat="1" ht="13.5" x14ac:dyDescent="0.25">
      <c r="A46" s="469"/>
      <c r="B46" s="463" t="s">
        <v>313</v>
      </c>
      <c r="C46" s="140" t="s">
        <v>314</v>
      </c>
      <c r="D46" s="455" t="s">
        <v>315</v>
      </c>
      <c r="E46" s="110"/>
      <c r="F46" s="110"/>
      <c r="G46" s="110"/>
      <c r="H46" s="110"/>
      <c r="I46" s="110"/>
      <c r="J46" s="110"/>
    </row>
    <row r="47" spans="1:10" s="111" customFormat="1" ht="13.5" x14ac:dyDescent="0.25">
      <c r="A47" s="469"/>
      <c r="B47" s="463"/>
      <c r="C47" s="140" t="s">
        <v>1672</v>
      </c>
      <c r="D47" s="455"/>
      <c r="E47" s="110"/>
      <c r="F47" s="110"/>
      <c r="G47" s="110"/>
      <c r="H47" s="110"/>
      <c r="I47" s="110"/>
      <c r="J47" s="110"/>
    </row>
    <row r="48" spans="1:10" s="111" customFormat="1" ht="13.5" x14ac:dyDescent="0.25">
      <c r="A48" s="469"/>
      <c r="B48" s="463" t="s">
        <v>316</v>
      </c>
      <c r="C48" s="140" t="s">
        <v>317</v>
      </c>
      <c r="D48" s="455" t="s">
        <v>318</v>
      </c>
      <c r="E48" s="110"/>
      <c r="F48" s="110"/>
      <c r="G48" s="110"/>
      <c r="H48" s="110"/>
      <c r="I48" s="110"/>
      <c r="J48" s="110"/>
    </row>
    <row r="49" spans="1:10" s="111" customFormat="1" ht="13.5" x14ac:dyDescent="0.25">
      <c r="A49" s="469"/>
      <c r="B49" s="463"/>
      <c r="C49" s="140" t="s">
        <v>1673</v>
      </c>
      <c r="D49" s="455"/>
      <c r="E49" s="110"/>
      <c r="F49" s="110"/>
      <c r="G49" s="110"/>
      <c r="H49" s="110"/>
      <c r="I49" s="110"/>
      <c r="J49" s="110"/>
    </row>
    <row r="50" spans="1:10" s="111" customFormat="1" ht="13.5" x14ac:dyDescent="0.25">
      <c r="A50" s="469"/>
      <c r="B50" s="463" t="s">
        <v>319</v>
      </c>
      <c r="C50" s="140" t="s">
        <v>320</v>
      </c>
      <c r="D50" s="455" t="s">
        <v>321</v>
      </c>
      <c r="E50" s="110"/>
      <c r="F50" s="110"/>
      <c r="G50" s="110"/>
      <c r="H50" s="110"/>
      <c r="I50" s="110"/>
      <c r="J50" s="110"/>
    </row>
    <row r="51" spans="1:10" s="111" customFormat="1" ht="13.5" x14ac:dyDescent="0.25">
      <c r="A51" s="469"/>
      <c r="B51" s="463"/>
      <c r="C51" s="140" t="s">
        <v>1674</v>
      </c>
      <c r="D51" s="455"/>
      <c r="E51" s="110"/>
      <c r="F51" s="110"/>
      <c r="G51" s="110"/>
      <c r="H51" s="110"/>
      <c r="I51" s="110"/>
      <c r="J51" s="110"/>
    </row>
    <row r="52" spans="1:10" s="111" customFormat="1" ht="13.5" x14ac:dyDescent="0.25">
      <c r="A52" s="469"/>
      <c r="B52" s="471" t="s">
        <v>1926</v>
      </c>
      <c r="C52" s="392" t="s">
        <v>1927</v>
      </c>
      <c r="D52" s="466" t="s">
        <v>1938</v>
      </c>
      <c r="E52" s="304" t="s">
        <v>1939</v>
      </c>
      <c r="F52" s="110"/>
      <c r="G52" s="110"/>
      <c r="H52" s="110"/>
      <c r="I52" s="110"/>
      <c r="J52" s="110"/>
    </row>
    <row r="53" spans="1:10" s="111" customFormat="1" ht="13.5" x14ac:dyDescent="0.25">
      <c r="A53" s="470"/>
      <c r="B53" s="472"/>
      <c r="C53" s="392" t="s">
        <v>1928</v>
      </c>
      <c r="D53" s="467"/>
      <c r="E53" s="110"/>
      <c r="F53" s="110"/>
      <c r="G53" s="110"/>
      <c r="H53" s="110"/>
      <c r="I53" s="110"/>
      <c r="J53" s="110"/>
    </row>
    <row r="54" spans="1:10" s="111" customFormat="1" ht="13.5" x14ac:dyDescent="0.25">
      <c r="A54" s="453" t="s">
        <v>322</v>
      </c>
      <c r="B54" s="463" t="s">
        <v>323</v>
      </c>
      <c r="C54" s="140" t="s">
        <v>324</v>
      </c>
      <c r="D54" s="455" t="s">
        <v>325</v>
      </c>
      <c r="E54" s="110"/>
      <c r="F54" s="110"/>
      <c r="G54" s="110"/>
      <c r="H54" s="110"/>
      <c r="I54" s="110"/>
      <c r="J54" s="110"/>
    </row>
    <row r="55" spans="1:10" s="111" customFormat="1" ht="13.5" x14ac:dyDescent="0.25">
      <c r="A55" s="453"/>
      <c r="B55" s="463"/>
      <c r="C55" s="140" t="s">
        <v>1675</v>
      </c>
      <c r="D55" s="455"/>
      <c r="E55" s="110"/>
      <c r="F55" s="110"/>
      <c r="G55" s="110"/>
      <c r="H55" s="110"/>
      <c r="I55" s="110"/>
      <c r="J55" s="110"/>
    </row>
    <row r="56" spans="1:10" s="111" customFormat="1" ht="13.5" x14ac:dyDescent="0.25">
      <c r="A56" s="453"/>
      <c r="B56" s="463" t="s">
        <v>326</v>
      </c>
      <c r="C56" s="140" t="s">
        <v>327</v>
      </c>
      <c r="D56" s="455" t="s">
        <v>328</v>
      </c>
      <c r="E56" s="110"/>
      <c r="F56" s="110"/>
      <c r="G56" s="110"/>
      <c r="H56" s="110"/>
      <c r="I56" s="110"/>
      <c r="J56" s="110"/>
    </row>
    <row r="57" spans="1:10" s="111" customFormat="1" ht="13.5" x14ac:dyDescent="0.25">
      <c r="A57" s="453"/>
      <c r="B57" s="463"/>
      <c r="C57" s="140" t="s">
        <v>1676</v>
      </c>
      <c r="D57" s="455"/>
      <c r="E57" s="110"/>
      <c r="F57" s="110"/>
      <c r="G57" s="110"/>
      <c r="H57" s="110"/>
      <c r="I57" s="110"/>
      <c r="J57" s="110"/>
    </row>
    <row r="58" spans="1:10" s="111" customFormat="1" ht="13.5" x14ac:dyDescent="0.25">
      <c r="A58" s="453"/>
      <c r="B58" s="463" t="s">
        <v>329</v>
      </c>
      <c r="C58" s="140" t="s">
        <v>330</v>
      </c>
      <c r="D58" s="455" t="s">
        <v>331</v>
      </c>
      <c r="E58" s="110"/>
      <c r="F58" s="110"/>
      <c r="G58" s="110"/>
      <c r="H58" s="110"/>
      <c r="I58" s="110"/>
      <c r="J58" s="110"/>
    </row>
    <row r="59" spans="1:10" s="111" customFormat="1" ht="13.5" x14ac:dyDescent="0.25">
      <c r="A59" s="453"/>
      <c r="B59" s="463"/>
      <c r="C59" s="140" t="s">
        <v>332</v>
      </c>
      <c r="D59" s="455"/>
      <c r="E59" s="110"/>
      <c r="F59" s="110"/>
      <c r="G59" s="110"/>
      <c r="H59" s="110"/>
      <c r="I59" s="110"/>
      <c r="J59" s="110"/>
    </row>
    <row r="60" spans="1:10" ht="25.5" customHeight="1" x14ac:dyDescent="0.2">
      <c r="A60" s="464" t="s">
        <v>0</v>
      </c>
      <c r="B60" s="464"/>
      <c r="C60" s="460">
        <v>43039</v>
      </c>
      <c r="D60" s="453"/>
      <c r="E60" s="10"/>
      <c r="F60" s="10"/>
      <c r="G60" s="10"/>
      <c r="H60" s="10"/>
      <c r="I60" s="10"/>
      <c r="J60" s="10"/>
    </row>
    <row r="61" spans="1:10" ht="30" customHeight="1" x14ac:dyDescent="0.2">
      <c r="A61" s="464" t="s">
        <v>17</v>
      </c>
      <c r="B61" s="464"/>
      <c r="C61" s="453" t="s">
        <v>10</v>
      </c>
      <c r="D61" s="453"/>
      <c r="E61" s="10"/>
      <c r="F61" s="10"/>
      <c r="G61" s="10"/>
      <c r="H61" s="10"/>
      <c r="I61" s="10"/>
      <c r="J61" s="10"/>
    </row>
    <row r="62" spans="1:10" ht="30" customHeight="1" x14ac:dyDescent="0.2">
      <c r="A62" s="464" t="s">
        <v>18</v>
      </c>
      <c r="B62" s="464"/>
      <c r="C62" s="453" t="s">
        <v>333</v>
      </c>
      <c r="D62" s="453"/>
      <c r="E62" s="10"/>
      <c r="F62" s="10"/>
      <c r="G62" s="10"/>
      <c r="H62" s="10"/>
      <c r="I62" s="10"/>
      <c r="J62" s="10"/>
    </row>
    <row r="63" spans="1:10" ht="29.25" customHeight="1" x14ac:dyDescent="0.2">
      <c r="A63" s="464" t="s">
        <v>19</v>
      </c>
      <c r="B63" s="464"/>
      <c r="C63" s="453" t="s">
        <v>334</v>
      </c>
      <c r="D63" s="453"/>
      <c r="E63" s="10"/>
      <c r="F63" s="10"/>
      <c r="G63" s="10"/>
      <c r="H63" s="10"/>
      <c r="I63" s="10"/>
      <c r="J63" s="10"/>
    </row>
    <row r="64" spans="1:10" ht="29.25" customHeight="1" x14ac:dyDescent="0.2">
      <c r="A64" s="464" t="s">
        <v>1</v>
      </c>
      <c r="B64" s="464"/>
      <c r="C64" s="455" t="s">
        <v>335</v>
      </c>
      <c r="D64" s="455"/>
      <c r="E64" s="10"/>
      <c r="F64" s="10"/>
      <c r="G64" s="10"/>
      <c r="H64" s="10"/>
      <c r="I64" s="10"/>
      <c r="J64" s="10"/>
    </row>
    <row r="65" spans="1:10" ht="29.25" customHeight="1" x14ac:dyDescent="0.2">
      <c r="A65" s="464" t="s">
        <v>2</v>
      </c>
      <c r="B65" s="464"/>
      <c r="C65" s="453" t="s">
        <v>336</v>
      </c>
      <c r="D65" s="453"/>
      <c r="E65" s="10"/>
      <c r="F65" s="10"/>
      <c r="G65" s="10"/>
      <c r="H65" s="10"/>
      <c r="I65" s="10"/>
      <c r="J65" s="10"/>
    </row>
    <row r="66" spans="1:10" ht="12.75" customHeight="1" x14ac:dyDescent="0.2">
      <c r="A66" s="17"/>
      <c r="B66" s="17"/>
      <c r="C66" s="18"/>
      <c r="D66" s="18"/>
      <c r="E66" s="10"/>
      <c r="F66" s="10"/>
      <c r="G66" s="10"/>
      <c r="H66" s="10"/>
      <c r="I66" s="10"/>
      <c r="J66" s="10"/>
    </row>
    <row r="67" spans="1:10" x14ac:dyDescent="0.2">
      <c r="A67" s="10"/>
      <c r="B67" s="10"/>
      <c r="C67" s="10"/>
      <c r="D67" s="10"/>
      <c r="E67" s="10"/>
      <c r="F67" s="10"/>
      <c r="G67" s="10"/>
      <c r="H67" s="10"/>
      <c r="I67" s="10"/>
      <c r="J67" s="10"/>
    </row>
    <row r="68" spans="1:10" ht="15" x14ac:dyDescent="0.25">
      <c r="A68" s="19"/>
      <c r="B68" s="10"/>
      <c r="C68" s="10"/>
      <c r="D68" s="10"/>
      <c r="E68" s="10"/>
      <c r="F68" s="10"/>
      <c r="G68" s="10"/>
      <c r="H68" s="10"/>
      <c r="I68" s="10"/>
      <c r="J68" s="10"/>
    </row>
    <row r="69" spans="1:10" x14ac:dyDescent="0.2">
      <c r="A69" s="10"/>
      <c r="B69" s="10"/>
      <c r="C69" s="10"/>
      <c r="D69" s="10"/>
      <c r="E69" s="10"/>
      <c r="F69" s="10"/>
      <c r="G69" s="10"/>
      <c r="H69" s="10"/>
      <c r="I69" s="10"/>
      <c r="J69" s="10"/>
    </row>
    <row r="70" spans="1:10" x14ac:dyDescent="0.2">
      <c r="A70" s="10"/>
      <c r="B70" s="10"/>
      <c r="C70" s="10"/>
      <c r="D70" s="10"/>
      <c r="E70" s="10"/>
      <c r="F70" s="10"/>
      <c r="G70" s="10"/>
      <c r="H70" s="10"/>
      <c r="I70" s="10"/>
      <c r="J70" s="10"/>
    </row>
    <row r="71" spans="1:10" x14ac:dyDescent="0.2">
      <c r="A71" s="10"/>
      <c r="B71" s="10"/>
      <c r="C71" s="10"/>
      <c r="D71" s="10"/>
      <c r="E71" s="10"/>
      <c r="F71" s="10"/>
      <c r="G71" s="10"/>
      <c r="H71" s="10"/>
      <c r="I71" s="10"/>
      <c r="J71" s="10"/>
    </row>
    <row r="72" spans="1:10" x14ac:dyDescent="0.2">
      <c r="A72" s="10"/>
      <c r="B72" s="10"/>
      <c r="C72" s="10"/>
      <c r="D72" s="10"/>
      <c r="E72" s="10"/>
      <c r="F72" s="10"/>
      <c r="G72" s="10"/>
      <c r="H72" s="10"/>
      <c r="I72" s="10"/>
      <c r="J72" s="10"/>
    </row>
    <row r="73" spans="1:10" x14ac:dyDescent="0.2">
      <c r="A73" s="10"/>
      <c r="B73" s="10"/>
      <c r="C73" s="10"/>
      <c r="D73" s="10"/>
      <c r="E73" s="10"/>
      <c r="F73" s="10"/>
      <c r="G73" s="10"/>
      <c r="H73" s="10"/>
      <c r="I73" s="10"/>
      <c r="J73" s="10"/>
    </row>
    <row r="74" spans="1:10" x14ac:dyDescent="0.2">
      <c r="A74" s="10"/>
      <c r="B74" s="10"/>
      <c r="C74" s="10"/>
      <c r="D74" s="10"/>
      <c r="E74" s="10"/>
      <c r="F74" s="10"/>
      <c r="G74" s="10"/>
      <c r="H74" s="10"/>
      <c r="I74" s="10"/>
      <c r="J74" s="10"/>
    </row>
    <row r="75" spans="1:10" x14ac:dyDescent="0.2">
      <c r="A75" s="10"/>
      <c r="B75" s="10"/>
      <c r="C75" s="10"/>
      <c r="D75" s="10"/>
      <c r="E75" s="10"/>
      <c r="F75" s="10"/>
      <c r="G75" s="10"/>
      <c r="H75" s="10"/>
      <c r="I75" s="10"/>
      <c r="J75" s="10"/>
    </row>
    <row r="76" spans="1:10" x14ac:dyDescent="0.2">
      <c r="A76" s="10"/>
      <c r="B76" s="10"/>
      <c r="C76" s="10"/>
      <c r="D76" s="10"/>
      <c r="E76" s="10"/>
      <c r="F76" s="10"/>
      <c r="G76" s="10"/>
      <c r="H76" s="10"/>
      <c r="I76" s="10"/>
      <c r="J76" s="10"/>
    </row>
    <row r="77" spans="1:10" x14ac:dyDescent="0.2">
      <c r="A77" s="10"/>
      <c r="B77" s="10"/>
      <c r="C77" s="10"/>
      <c r="D77" s="10"/>
      <c r="E77" s="10"/>
      <c r="F77" s="10"/>
      <c r="G77" s="10"/>
      <c r="H77" s="10"/>
      <c r="I77" s="10"/>
      <c r="J77" s="10"/>
    </row>
    <row r="78" spans="1:10" x14ac:dyDescent="0.2">
      <c r="A78" s="10"/>
      <c r="B78" s="10"/>
      <c r="C78" s="10"/>
      <c r="D78" s="10"/>
      <c r="E78" s="10"/>
      <c r="F78" s="10"/>
      <c r="G78" s="10"/>
      <c r="H78" s="10"/>
      <c r="I78" s="10"/>
      <c r="J78" s="10"/>
    </row>
    <row r="79" spans="1:10" x14ac:dyDescent="0.2">
      <c r="A79" s="10"/>
      <c r="B79" s="10"/>
      <c r="C79" s="10"/>
      <c r="D79" s="10"/>
      <c r="E79" s="10"/>
      <c r="F79" s="10"/>
      <c r="G79" s="10"/>
      <c r="H79" s="10"/>
      <c r="I79" s="10"/>
      <c r="J79" s="10"/>
    </row>
    <row r="80" spans="1:10" x14ac:dyDescent="0.2">
      <c r="A80" s="10"/>
      <c r="B80" s="10"/>
      <c r="C80" s="10"/>
      <c r="D80" s="10"/>
      <c r="E80" s="10"/>
      <c r="F80" s="10"/>
      <c r="G80" s="10"/>
      <c r="H80" s="10"/>
      <c r="I80" s="10"/>
      <c r="J80" s="10"/>
    </row>
    <row r="81" spans="1:10" x14ac:dyDescent="0.2">
      <c r="A81" s="10"/>
      <c r="B81" s="10"/>
      <c r="C81" s="10"/>
      <c r="D81" s="10"/>
      <c r="E81" s="10"/>
      <c r="F81" s="10"/>
      <c r="G81" s="10"/>
      <c r="H81" s="10"/>
      <c r="I81" s="10"/>
      <c r="J81" s="10"/>
    </row>
    <row r="82" spans="1:10" x14ac:dyDescent="0.2">
      <c r="A82" s="10"/>
      <c r="B82" s="10"/>
      <c r="C82" s="10"/>
      <c r="D82" s="10"/>
      <c r="E82" s="10"/>
      <c r="F82" s="10"/>
      <c r="G82" s="10"/>
      <c r="H82" s="10"/>
      <c r="I82" s="10"/>
      <c r="J82" s="10"/>
    </row>
    <row r="83" spans="1:10" x14ac:dyDescent="0.2">
      <c r="A83" s="10"/>
      <c r="B83" s="10"/>
      <c r="C83" s="10"/>
      <c r="D83" s="10"/>
      <c r="E83" s="10"/>
      <c r="F83" s="10"/>
      <c r="G83" s="10"/>
      <c r="H83" s="10"/>
      <c r="I83" s="10"/>
      <c r="J83" s="10"/>
    </row>
    <row r="84" spans="1:10" x14ac:dyDescent="0.2">
      <c r="A84" s="10"/>
      <c r="B84" s="10"/>
      <c r="C84" s="10"/>
      <c r="D84" s="10"/>
      <c r="E84" s="10"/>
      <c r="F84" s="10"/>
      <c r="G84" s="10"/>
      <c r="H84" s="10"/>
      <c r="I84" s="10"/>
      <c r="J84" s="10"/>
    </row>
    <row r="85" spans="1:10" x14ac:dyDescent="0.2">
      <c r="A85" s="10"/>
      <c r="B85" s="10"/>
      <c r="C85" s="10"/>
      <c r="D85" s="10"/>
      <c r="E85" s="10"/>
      <c r="F85" s="10"/>
      <c r="G85" s="10"/>
      <c r="H85" s="10"/>
      <c r="I85" s="10"/>
      <c r="J85" s="10"/>
    </row>
    <row r="86" spans="1:10" x14ac:dyDescent="0.2">
      <c r="A86" s="10"/>
      <c r="B86" s="10"/>
      <c r="C86" s="10"/>
      <c r="D86" s="10"/>
      <c r="E86" s="10"/>
      <c r="F86" s="10"/>
      <c r="G86" s="10"/>
      <c r="H86" s="10"/>
      <c r="I86" s="10"/>
      <c r="J86" s="10"/>
    </row>
    <row r="87" spans="1:10" x14ac:dyDescent="0.2">
      <c r="A87" s="10"/>
      <c r="B87" s="10"/>
      <c r="C87" s="10"/>
      <c r="D87" s="10"/>
      <c r="E87" s="10"/>
      <c r="F87" s="10"/>
      <c r="G87" s="10"/>
      <c r="H87" s="10"/>
      <c r="I87" s="10"/>
      <c r="J87" s="10"/>
    </row>
    <row r="88" spans="1:10" x14ac:dyDescent="0.2">
      <c r="A88" s="10"/>
      <c r="B88" s="10"/>
      <c r="C88" s="10"/>
      <c r="D88" s="10"/>
      <c r="E88" s="10"/>
      <c r="F88" s="10"/>
      <c r="G88" s="10"/>
      <c r="H88" s="10"/>
      <c r="I88" s="10"/>
      <c r="J88" s="10"/>
    </row>
    <row r="89" spans="1:10" x14ac:dyDescent="0.2">
      <c r="A89" s="10"/>
      <c r="B89" s="10"/>
      <c r="C89" s="10"/>
      <c r="D89" s="10"/>
      <c r="E89" s="10"/>
      <c r="F89" s="10"/>
      <c r="G89" s="10"/>
      <c r="H89" s="10"/>
      <c r="I89" s="10"/>
      <c r="J89" s="10"/>
    </row>
    <row r="90" spans="1:10" x14ac:dyDescent="0.2">
      <c r="A90" s="10"/>
      <c r="B90" s="10"/>
      <c r="C90" s="10"/>
      <c r="D90" s="10"/>
      <c r="E90" s="10"/>
      <c r="F90" s="10"/>
      <c r="G90" s="10"/>
      <c r="H90" s="10"/>
      <c r="I90" s="10"/>
      <c r="J90" s="10"/>
    </row>
    <row r="91" spans="1:10" x14ac:dyDescent="0.2">
      <c r="A91" s="10"/>
      <c r="B91" s="10"/>
      <c r="C91" s="10"/>
      <c r="D91" s="10"/>
      <c r="E91" s="10"/>
      <c r="F91" s="10"/>
      <c r="G91" s="10"/>
      <c r="H91" s="10"/>
      <c r="I91" s="10"/>
      <c r="J91" s="10"/>
    </row>
    <row r="92" spans="1:10" x14ac:dyDescent="0.2">
      <c r="A92" s="10"/>
      <c r="B92" s="10"/>
      <c r="C92" s="10"/>
      <c r="D92" s="10"/>
      <c r="E92" s="10"/>
      <c r="F92" s="10"/>
      <c r="G92" s="10"/>
      <c r="H92" s="10"/>
      <c r="I92" s="10"/>
      <c r="J92" s="10"/>
    </row>
    <row r="93" spans="1:10" x14ac:dyDescent="0.2">
      <c r="A93" s="10"/>
      <c r="B93" s="10"/>
      <c r="C93" s="10"/>
      <c r="D93" s="10"/>
      <c r="E93" s="10"/>
      <c r="F93" s="10"/>
      <c r="G93" s="10"/>
      <c r="H93" s="10"/>
      <c r="I93" s="10"/>
      <c r="J93" s="10"/>
    </row>
    <row r="94" spans="1:10" x14ac:dyDescent="0.2">
      <c r="A94" s="10"/>
      <c r="B94" s="10"/>
      <c r="C94" s="10"/>
      <c r="D94" s="10"/>
      <c r="E94" s="10"/>
      <c r="F94" s="10"/>
      <c r="G94" s="10"/>
      <c r="H94" s="10"/>
      <c r="I94" s="10"/>
      <c r="J94" s="10"/>
    </row>
    <row r="95" spans="1:10" x14ac:dyDescent="0.2">
      <c r="A95" s="10"/>
      <c r="B95" s="10"/>
      <c r="C95" s="10"/>
      <c r="D95" s="10"/>
      <c r="E95" s="10"/>
      <c r="F95" s="10"/>
      <c r="G95" s="10"/>
      <c r="H95" s="10"/>
      <c r="I95" s="10"/>
      <c r="J95" s="10"/>
    </row>
    <row r="96" spans="1:10" x14ac:dyDescent="0.2">
      <c r="A96" s="10"/>
      <c r="B96" s="10"/>
      <c r="C96" s="10"/>
      <c r="D96" s="10"/>
      <c r="E96" s="10"/>
      <c r="F96" s="10"/>
      <c r="G96" s="10"/>
      <c r="H96" s="10"/>
      <c r="I96" s="10"/>
      <c r="J96" s="10"/>
    </row>
    <row r="97" spans="1:10" x14ac:dyDescent="0.2">
      <c r="A97" s="10"/>
      <c r="B97" s="10"/>
      <c r="C97" s="10"/>
      <c r="D97" s="10"/>
      <c r="E97" s="10"/>
      <c r="F97" s="10"/>
      <c r="G97" s="10"/>
      <c r="H97" s="10"/>
      <c r="I97" s="10"/>
      <c r="J97" s="10"/>
    </row>
    <row r="98" spans="1:10" x14ac:dyDescent="0.2">
      <c r="A98" s="10"/>
      <c r="B98" s="10"/>
      <c r="C98" s="10"/>
      <c r="D98" s="10"/>
      <c r="E98" s="10"/>
      <c r="F98" s="10"/>
      <c r="G98" s="10"/>
      <c r="H98" s="10"/>
      <c r="I98" s="10"/>
      <c r="J98" s="10"/>
    </row>
    <row r="99" spans="1:10" x14ac:dyDescent="0.2">
      <c r="A99" s="10"/>
      <c r="B99" s="10"/>
      <c r="C99" s="10"/>
      <c r="D99" s="10"/>
      <c r="E99" s="10"/>
      <c r="F99" s="10"/>
      <c r="G99" s="10"/>
      <c r="H99" s="10"/>
      <c r="I99" s="10"/>
      <c r="J99" s="10"/>
    </row>
    <row r="100" spans="1:10" x14ac:dyDescent="0.2">
      <c r="A100" s="10"/>
      <c r="B100" s="10"/>
      <c r="C100" s="10"/>
      <c r="D100" s="10"/>
      <c r="E100" s="10"/>
      <c r="F100" s="10"/>
      <c r="G100" s="10"/>
      <c r="H100" s="10"/>
      <c r="I100" s="10"/>
      <c r="J100" s="10"/>
    </row>
    <row r="101" spans="1:10" x14ac:dyDescent="0.2">
      <c r="A101" s="10"/>
      <c r="B101" s="10"/>
      <c r="C101" s="10"/>
      <c r="D101" s="10"/>
      <c r="E101" s="10"/>
      <c r="F101" s="10"/>
      <c r="G101" s="10"/>
      <c r="H101" s="10"/>
      <c r="I101" s="10"/>
      <c r="J101" s="10"/>
    </row>
    <row r="102" spans="1:10" x14ac:dyDescent="0.2">
      <c r="A102" s="10"/>
      <c r="B102" s="10"/>
      <c r="C102" s="10"/>
      <c r="D102" s="10"/>
      <c r="E102" s="10"/>
      <c r="F102" s="10"/>
      <c r="G102" s="10"/>
      <c r="H102" s="10"/>
      <c r="I102" s="10"/>
      <c r="J102" s="10"/>
    </row>
    <row r="103" spans="1:10" x14ac:dyDescent="0.2">
      <c r="A103" s="10"/>
      <c r="B103" s="10"/>
      <c r="C103" s="10"/>
      <c r="D103" s="10"/>
      <c r="E103" s="10"/>
      <c r="F103" s="10"/>
      <c r="G103" s="10"/>
      <c r="H103" s="10"/>
      <c r="I103" s="10"/>
      <c r="J103" s="10"/>
    </row>
    <row r="104" spans="1:10" x14ac:dyDescent="0.2">
      <c r="A104" s="10"/>
      <c r="B104" s="10"/>
      <c r="C104" s="10"/>
      <c r="D104" s="10"/>
      <c r="E104" s="10"/>
      <c r="F104" s="10"/>
      <c r="G104" s="10"/>
      <c r="H104" s="10"/>
      <c r="I104" s="10"/>
      <c r="J104" s="10"/>
    </row>
    <row r="105" spans="1:10" x14ac:dyDescent="0.2">
      <c r="A105" s="10"/>
      <c r="B105" s="10"/>
      <c r="C105" s="10"/>
      <c r="D105" s="10"/>
      <c r="E105" s="10"/>
      <c r="F105" s="10"/>
      <c r="G105" s="10"/>
      <c r="H105" s="10"/>
      <c r="I105" s="10"/>
      <c r="J105" s="10"/>
    </row>
    <row r="106" spans="1:10" x14ac:dyDescent="0.2">
      <c r="A106" s="10"/>
      <c r="B106" s="10"/>
      <c r="C106" s="10"/>
      <c r="D106" s="10"/>
      <c r="E106" s="10"/>
      <c r="F106" s="10"/>
      <c r="G106" s="10"/>
      <c r="H106" s="10"/>
      <c r="I106" s="10"/>
      <c r="J106" s="10"/>
    </row>
    <row r="107" spans="1:10" x14ac:dyDescent="0.2">
      <c r="A107" s="10"/>
      <c r="B107" s="10"/>
      <c r="C107" s="10"/>
      <c r="D107" s="10"/>
      <c r="E107" s="10"/>
      <c r="F107" s="10"/>
      <c r="G107" s="10"/>
      <c r="H107" s="10"/>
      <c r="I107" s="10"/>
      <c r="J107" s="10"/>
    </row>
    <row r="108" spans="1:10" x14ac:dyDescent="0.2">
      <c r="A108" s="10"/>
      <c r="B108" s="10"/>
      <c r="C108" s="10"/>
      <c r="D108" s="10"/>
      <c r="E108" s="10"/>
      <c r="F108" s="10"/>
      <c r="G108" s="10"/>
      <c r="H108" s="10"/>
      <c r="I108" s="10"/>
      <c r="J108" s="10"/>
    </row>
    <row r="109" spans="1:10" x14ac:dyDescent="0.2">
      <c r="A109" s="10"/>
      <c r="B109" s="10"/>
      <c r="C109" s="10"/>
      <c r="D109" s="10"/>
      <c r="E109" s="10"/>
      <c r="F109" s="10"/>
      <c r="G109" s="10"/>
      <c r="H109" s="10"/>
      <c r="I109" s="10"/>
      <c r="J109" s="10"/>
    </row>
    <row r="110" spans="1:10" x14ac:dyDescent="0.2">
      <c r="A110" s="10"/>
      <c r="B110" s="10"/>
      <c r="C110" s="10"/>
      <c r="D110" s="10"/>
      <c r="E110" s="10"/>
      <c r="F110" s="10"/>
      <c r="G110" s="10"/>
      <c r="H110" s="10"/>
      <c r="I110" s="10"/>
      <c r="J110" s="10"/>
    </row>
    <row r="111" spans="1:10" x14ac:dyDescent="0.2">
      <c r="A111" s="10"/>
      <c r="B111" s="10"/>
      <c r="C111" s="10"/>
      <c r="D111" s="10"/>
      <c r="E111" s="10"/>
      <c r="F111" s="10"/>
      <c r="G111" s="10"/>
      <c r="H111" s="10"/>
      <c r="I111" s="10"/>
      <c r="J111" s="10"/>
    </row>
    <row r="112" spans="1:10" x14ac:dyDescent="0.2">
      <c r="A112" s="10"/>
      <c r="B112" s="10"/>
      <c r="C112" s="10"/>
      <c r="D112" s="10"/>
      <c r="E112" s="10"/>
      <c r="F112" s="10"/>
      <c r="G112" s="10"/>
      <c r="H112" s="10"/>
      <c r="I112" s="10"/>
      <c r="J112" s="10"/>
    </row>
    <row r="113" spans="1:10" x14ac:dyDescent="0.2">
      <c r="A113" s="10"/>
      <c r="B113" s="10"/>
      <c r="C113" s="10"/>
      <c r="D113" s="10"/>
      <c r="E113" s="10"/>
      <c r="F113" s="10"/>
      <c r="G113" s="10"/>
      <c r="H113" s="10"/>
      <c r="I113" s="10"/>
      <c r="J113" s="10"/>
    </row>
    <row r="114" spans="1:10" x14ac:dyDescent="0.2">
      <c r="A114" s="10"/>
      <c r="B114" s="10"/>
      <c r="C114" s="10"/>
      <c r="D114" s="10"/>
      <c r="E114" s="10"/>
      <c r="F114" s="10"/>
      <c r="G114" s="10"/>
      <c r="H114" s="10"/>
      <c r="I114" s="10"/>
      <c r="J114" s="10"/>
    </row>
    <row r="115" spans="1:10" x14ac:dyDescent="0.2">
      <c r="A115" s="10"/>
      <c r="B115" s="10"/>
      <c r="C115" s="10"/>
      <c r="D115" s="10"/>
      <c r="E115" s="10"/>
      <c r="F115" s="10"/>
      <c r="G115" s="10"/>
      <c r="H115" s="10"/>
      <c r="I115" s="10"/>
      <c r="J115" s="10"/>
    </row>
    <row r="116" spans="1:10" x14ac:dyDescent="0.2">
      <c r="A116" s="10"/>
      <c r="B116" s="10"/>
      <c r="C116" s="10"/>
      <c r="D116" s="10"/>
      <c r="E116" s="10"/>
      <c r="F116" s="10"/>
      <c r="G116" s="10"/>
      <c r="H116" s="10"/>
      <c r="I116" s="10"/>
      <c r="J116" s="10"/>
    </row>
    <row r="117" spans="1:10" x14ac:dyDescent="0.2">
      <c r="A117" s="10"/>
      <c r="B117" s="10"/>
      <c r="C117" s="10"/>
      <c r="D117" s="10"/>
      <c r="E117" s="10"/>
      <c r="F117" s="10"/>
      <c r="G117" s="10"/>
      <c r="H117" s="10"/>
      <c r="I117" s="10"/>
      <c r="J117" s="10"/>
    </row>
    <row r="118" spans="1:10" x14ac:dyDescent="0.2">
      <c r="A118" s="10"/>
      <c r="B118" s="10"/>
      <c r="C118" s="10"/>
      <c r="D118" s="10"/>
      <c r="E118" s="10"/>
      <c r="F118" s="10"/>
      <c r="G118" s="10"/>
      <c r="H118" s="10"/>
      <c r="I118" s="10"/>
      <c r="J118" s="10"/>
    </row>
    <row r="119" spans="1:10" x14ac:dyDescent="0.2">
      <c r="A119" s="10"/>
      <c r="B119" s="10"/>
      <c r="C119" s="10"/>
      <c r="D119" s="10"/>
      <c r="E119" s="10"/>
      <c r="F119" s="10"/>
      <c r="G119" s="10"/>
      <c r="H119" s="10"/>
      <c r="I119" s="10"/>
      <c r="J119" s="10"/>
    </row>
    <row r="120" spans="1:10" x14ac:dyDescent="0.2">
      <c r="A120" s="10"/>
      <c r="B120" s="10"/>
      <c r="C120" s="10"/>
      <c r="D120" s="10"/>
      <c r="E120" s="10"/>
      <c r="F120" s="10"/>
      <c r="G120" s="10"/>
      <c r="H120" s="10"/>
      <c r="I120" s="10"/>
      <c r="J120" s="10"/>
    </row>
    <row r="121" spans="1:10" x14ac:dyDescent="0.2">
      <c r="A121" s="10"/>
      <c r="B121" s="10"/>
      <c r="C121" s="10"/>
      <c r="D121" s="10"/>
      <c r="E121" s="10"/>
      <c r="F121" s="10"/>
      <c r="G121" s="10"/>
      <c r="H121" s="10"/>
      <c r="I121" s="10"/>
      <c r="J121" s="10"/>
    </row>
    <row r="122" spans="1:10" x14ac:dyDescent="0.2">
      <c r="A122" s="10"/>
      <c r="B122" s="10"/>
      <c r="C122" s="10"/>
      <c r="D122" s="10"/>
      <c r="E122" s="10"/>
      <c r="F122" s="10"/>
      <c r="G122" s="10"/>
      <c r="H122" s="10"/>
      <c r="I122" s="10"/>
      <c r="J122" s="10"/>
    </row>
    <row r="123" spans="1:10" x14ac:dyDescent="0.2">
      <c r="A123" s="10"/>
      <c r="B123" s="10"/>
      <c r="C123" s="10"/>
      <c r="D123" s="10"/>
      <c r="E123" s="10"/>
      <c r="F123" s="10"/>
      <c r="G123" s="10"/>
      <c r="H123" s="10"/>
      <c r="I123" s="10"/>
      <c r="J123" s="10"/>
    </row>
    <row r="124" spans="1:10" x14ac:dyDescent="0.2">
      <c r="A124" s="10"/>
      <c r="B124" s="10"/>
      <c r="C124" s="10"/>
      <c r="D124" s="10"/>
      <c r="E124" s="10"/>
      <c r="F124" s="10"/>
      <c r="G124" s="10"/>
      <c r="H124" s="10"/>
      <c r="I124" s="10"/>
      <c r="J124" s="10"/>
    </row>
    <row r="125" spans="1:10" x14ac:dyDescent="0.2">
      <c r="A125" s="10"/>
      <c r="B125" s="10"/>
      <c r="C125" s="10"/>
      <c r="D125" s="10"/>
      <c r="E125" s="10"/>
      <c r="F125" s="10"/>
      <c r="G125" s="10"/>
      <c r="H125" s="10"/>
      <c r="I125" s="10"/>
      <c r="J125" s="10"/>
    </row>
    <row r="126" spans="1:10" x14ac:dyDescent="0.2">
      <c r="A126" s="10"/>
      <c r="B126" s="10"/>
      <c r="C126" s="10"/>
      <c r="D126" s="10"/>
      <c r="E126" s="10"/>
      <c r="F126" s="10"/>
      <c r="G126" s="10"/>
      <c r="H126" s="10"/>
      <c r="I126" s="10"/>
      <c r="J126" s="10"/>
    </row>
    <row r="127" spans="1:10" x14ac:dyDescent="0.2">
      <c r="A127" s="10"/>
      <c r="B127" s="10"/>
      <c r="C127" s="10"/>
      <c r="D127" s="10"/>
      <c r="E127" s="10"/>
      <c r="F127" s="10"/>
      <c r="G127" s="10"/>
      <c r="H127" s="10"/>
      <c r="I127" s="10"/>
      <c r="J127" s="10"/>
    </row>
    <row r="128" spans="1:10" x14ac:dyDescent="0.2">
      <c r="A128" s="10"/>
      <c r="B128" s="10"/>
      <c r="C128" s="10"/>
      <c r="D128" s="10"/>
      <c r="E128" s="10"/>
      <c r="F128" s="10"/>
      <c r="G128" s="10"/>
      <c r="H128" s="10"/>
      <c r="I128" s="10"/>
      <c r="J128" s="10"/>
    </row>
    <row r="129" spans="1:10" x14ac:dyDescent="0.2">
      <c r="A129" s="10"/>
      <c r="B129" s="10"/>
      <c r="C129" s="10"/>
      <c r="D129" s="10"/>
      <c r="E129" s="10"/>
      <c r="F129" s="10"/>
      <c r="G129" s="10"/>
      <c r="H129" s="10"/>
      <c r="I129" s="10"/>
      <c r="J129" s="10"/>
    </row>
    <row r="130" spans="1:10" x14ac:dyDescent="0.2">
      <c r="A130" s="10"/>
      <c r="B130" s="10"/>
      <c r="C130" s="10"/>
      <c r="D130" s="10"/>
      <c r="E130" s="10"/>
      <c r="F130" s="10"/>
      <c r="G130" s="10"/>
      <c r="H130" s="10"/>
      <c r="I130" s="10"/>
      <c r="J130" s="10"/>
    </row>
    <row r="131" spans="1:10" x14ac:dyDescent="0.2">
      <c r="A131" s="10"/>
      <c r="B131" s="10"/>
      <c r="C131" s="10"/>
      <c r="D131" s="10"/>
      <c r="E131" s="10"/>
      <c r="F131" s="10"/>
      <c r="G131" s="10"/>
      <c r="H131" s="10"/>
      <c r="I131" s="10"/>
      <c r="J131" s="10"/>
    </row>
    <row r="132" spans="1:10" x14ac:dyDescent="0.2">
      <c r="A132" s="10"/>
      <c r="B132" s="10"/>
      <c r="C132" s="10"/>
      <c r="D132" s="10"/>
      <c r="E132" s="10"/>
      <c r="F132" s="10"/>
      <c r="G132" s="10"/>
      <c r="H132" s="10"/>
      <c r="I132" s="10"/>
      <c r="J132" s="10"/>
    </row>
    <row r="133" spans="1:10" x14ac:dyDescent="0.2">
      <c r="A133" s="10"/>
      <c r="B133" s="10"/>
      <c r="C133" s="10"/>
      <c r="D133" s="10"/>
      <c r="E133" s="10"/>
      <c r="F133" s="10"/>
      <c r="G133" s="10"/>
      <c r="H133" s="10"/>
      <c r="I133" s="10"/>
      <c r="J133" s="10"/>
    </row>
    <row r="134" spans="1:10" x14ac:dyDescent="0.2">
      <c r="A134" s="10"/>
      <c r="B134" s="10"/>
      <c r="C134" s="10"/>
      <c r="D134" s="10"/>
      <c r="E134" s="10"/>
      <c r="F134" s="10"/>
      <c r="G134" s="10"/>
      <c r="H134" s="10"/>
      <c r="I134" s="10"/>
      <c r="J134" s="10"/>
    </row>
    <row r="135" spans="1:10" x14ac:dyDescent="0.2">
      <c r="A135" s="10"/>
      <c r="B135" s="10"/>
      <c r="C135" s="10"/>
      <c r="D135" s="10"/>
      <c r="E135" s="10"/>
      <c r="F135" s="10"/>
      <c r="G135" s="10"/>
      <c r="H135" s="10"/>
      <c r="I135" s="10"/>
      <c r="J135" s="10"/>
    </row>
    <row r="136" spans="1:10" x14ac:dyDescent="0.2">
      <c r="A136" s="10"/>
      <c r="B136" s="10"/>
      <c r="C136" s="10"/>
      <c r="D136" s="10"/>
      <c r="E136" s="10"/>
      <c r="F136" s="10"/>
      <c r="G136" s="10"/>
      <c r="H136" s="10"/>
      <c r="I136" s="10"/>
      <c r="J136" s="10"/>
    </row>
    <row r="137" spans="1:10" x14ac:dyDescent="0.2">
      <c r="A137" s="10"/>
      <c r="B137" s="10"/>
      <c r="C137" s="10"/>
      <c r="D137" s="10"/>
      <c r="E137" s="10"/>
      <c r="F137" s="10"/>
      <c r="G137" s="10"/>
      <c r="H137" s="10"/>
      <c r="I137" s="10"/>
      <c r="J137" s="10"/>
    </row>
    <row r="138" spans="1:10" x14ac:dyDescent="0.2">
      <c r="A138" s="10"/>
      <c r="B138" s="10"/>
      <c r="C138" s="10"/>
      <c r="D138" s="10"/>
      <c r="E138" s="10"/>
      <c r="F138" s="10"/>
      <c r="G138" s="10"/>
      <c r="H138" s="10"/>
      <c r="I138" s="10"/>
      <c r="J138" s="10"/>
    </row>
    <row r="139" spans="1:10" x14ac:dyDescent="0.2">
      <c r="A139" s="10"/>
      <c r="B139" s="10"/>
      <c r="C139" s="10"/>
      <c r="D139" s="10"/>
      <c r="E139" s="10"/>
      <c r="F139" s="10"/>
      <c r="G139" s="10"/>
      <c r="H139" s="10"/>
      <c r="I139" s="10"/>
      <c r="J139" s="10"/>
    </row>
    <row r="140" spans="1:10" x14ac:dyDescent="0.2">
      <c r="A140" s="10"/>
      <c r="B140" s="10"/>
      <c r="C140" s="10"/>
      <c r="D140" s="10"/>
      <c r="E140" s="10"/>
      <c r="F140" s="10"/>
      <c r="G140" s="10"/>
      <c r="H140" s="10"/>
      <c r="I140" s="10"/>
      <c r="J140" s="10"/>
    </row>
    <row r="141" spans="1:10" x14ac:dyDescent="0.2">
      <c r="A141" s="10"/>
      <c r="B141" s="10"/>
      <c r="C141" s="10"/>
      <c r="D141" s="10"/>
      <c r="E141" s="10"/>
      <c r="F141" s="10"/>
      <c r="G141" s="10"/>
      <c r="H141" s="10"/>
      <c r="I141" s="10"/>
      <c r="J141" s="10"/>
    </row>
    <row r="142" spans="1:10" x14ac:dyDescent="0.2">
      <c r="A142" s="10"/>
      <c r="B142" s="10"/>
      <c r="C142" s="10"/>
      <c r="D142" s="10"/>
      <c r="E142" s="10"/>
      <c r="F142" s="10"/>
      <c r="G142" s="10"/>
      <c r="H142" s="10"/>
      <c r="I142" s="10"/>
      <c r="J142" s="10"/>
    </row>
    <row r="143" spans="1:10" x14ac:dyDescent="0.2">
      <c r="A143" s="10"/>
      <c r="B143" s="10"/>
      <c r="C143" s="10"/>
      <c r="D143" s="10"/>
      <c r="E143" s="10"/>
      <c r="F143" s="10"/>
      <c r="G143" s="10"/>
      <c r="H143" s="10"/>
      <c r="I143" s="10"/>
      <c r="J143" s="10"/>
    </row>
    <row r="144" spans="1:10" x14ac:dyDescent="0.2">
      <c r="A144" s="10"/>
      <c r="B144" s="10"/>
      <c r="C144" s="10"/>
      <c r="D144" s="10"/>
      <c r="E144" s="10"/>
      <c r="F144" s="10"/>
      <c r="G144" s="10"/>
      <c r="H144" s="10"/>
      <c r="I144" s="10"/>
      <c r="J144" s="10"/>
    </row>
    <row r="145" spans="1:10" x14ac:dyDescent="0.2">
      <c r="A145" s="10"/>
      <c r="B145" s="10"/>
      <c r="C145" s="10"/>
      <c r="D145" s="10"/>
      <c r="E145" s="10"/>
      <c r="F145" s="10"/>
      <c r="G145" s="10"/>
      <c r="H145" s="10"/>
      <c r="I145" s="10"/>
      <c r="J145" s="10"/>
    </row>
    <row r="146" spans="1:10" x14ac:dyDescent="0.2">
      <c r="A146" s="10"/>
      <c r="B146" s="10"/>
      <c r="C146" s="10"/>
      <c r="D146" s="10"/>
      <c r="E146" s="10"/>
      <c r="F146" s="10"/>
      <c r="G146" s="10"/>
      <c r="H146" s="10"/>
      <c r="I146" s="10"/>
      <c r="J146" s="10"/>
    </row>
    <row r="147" spans="1:10" x14ac:dyDescent="0.2">
      <c r="A147" s="10"/>
      <c r="B147" s="10"/>
      <c r="C147" s="10"/>
      <c r="D147" s="10"/>
      <c r="E147" s="10"/>
      <c r="F147" s="10"/>
      <c r="G147" s="10"/>
      <c r="H147" s="10"/>
      <c r="I147" s="10"/>
      <c r="J147" s="10"/>
    </row>
    <row r="148" spans="1:10" x14ac:dyDescent="0.2">
      <c r="A148" s="10"/>
      <c r="B148" s="10"/>
      <c r="C148" s="10"/>
      <c r="D148" s="10"/>
      <c r="E148" s="10"/>
      <c r="F148" s="10"/>
      <c r="G148" s="10"/>
      <c r="H148" s="10"/>
      <c r="I148" s="10"/>
      <c r="J148" s="10"/>
    </row>
    <row r="149" spans="1:10" x14ac:dyDescent="0.2">
      <c r="A149" s="10"/>
      <c r="B149" s="10"/>
      <c r="C149" s="10"/>
      <c r="D149" s="10"/>
      <c r="E149" s="10"/>
      <c r="F149" s="10"/>
      <c r="G149" s="10"/>
      <c r="H149" s="10"/>
      <c r="I149" s="10"/>
      <c r="J149" s="10"/>
    </row>
    <row r="150" spans="1:10" x14ac:dyDescent="0.2">
      <c r="A150" s="10"/>
      <c r="B150" s="10"/>
      <c r="C150" s="10"/>
      <c r="D150" s="10"/>
      <c r="E150" s="10"/>
      <c r="F150" s="10"/>
      <c r="G150" s="10"/>
      <c r="H150" s="10"/>
      <c r="I150" s="10"/>
      <c r="J150" s="10"/>
    </row>
    <row r="151" spans="1:10" x14ac:dyDescent="0.2">
      <c r="A151" s="10"/>
      <c r="B151" s="10"/>
      <c r="C151" s="10"/>
      <c r="D151" s="10"/>
      <c r="E151" s="10"/>
      <c r="F151" s="10"/>
      <c r="G151" s="10"/>
      <c r="H151" s="10"/>
      <c r="I151" s="10"/>
      <c r="J151" s="10"/>
    </row>
    <row r="152" spans="1:10" x14ac:dyDescent="0.2">
      <c r="A152" s="10"/>
      <c r="B152" s="10"/>
      <c r="C152" s="10"/>
      <c r="D152" s="10"/>
      <c r="E152" s="10"/>
      <c r="F152" s="10"/>
      <c r="G152" s="10"/>
      <c r="H152" s="10"/>
      <c r="I152" s="10"/>
      <c r="J152" s="10"/>
    </row>
    <row r="153" spans="1:10" x14ac:dyDescent="0.2">
      <c r="A153" s="10"/>
      <c r="B153" s="10"/>
      <c r="C153" s="10"/>
      <c r="D153" s="10"/>
      <c r="E153" s="10"/>
      <c r="F153" s="10"/>
      <c r="G153" s="10"/>
      <c r="H153" s="10"/>
      <c r="I153" s="10"/>
      <c r="J153" s="10"/>
    </row>
    <row r="154" spans="1:10" x14ac:dyDescent="0.2">
      <c r="A154" s="10"/>
      <c r="B154" s="10"/>
      <c r="C154" s="10"/>
      <c r="D154" s="10"/>
      <c r="E154" s="10"/>
      <c r="F154" s="10"/>
      <c r="G154" s="10"/>
      <c r="H154" s="10"/>
      <c r="I154" s="10"/>
      <c r="J154" s="10"/>
    </row>
    <row r="155" spans="1:10" x14ac:dyDescent="0.2">
      <c r="A155" s="10"/>
      <c r="B155" s="10"/>
      <c r="C155" s="10"/>
      <c r="D155" s="10"/>
      <c r="E155" s="10"/>
      <c r="F155" s="10"/>
      <c r="G155" s="10"/>
      <c r="H155" s="10"/>
      <c r="I155" s="10"/>
      <c r="J155" s="10"/>
    </row>
    <row r="156" spans="1:10" x14ac:dyDescent="0.2">
      <c r="A156" s="10"/>
      <c r="B156" s="10"/>
      <c r="C156" s="10"/>
      <c r="D156" s="10"/>
      <c r="E156" s="10"/>
      <c r="F156" s="10"/>
      <c r="G156" s="10"/>
      <c r="H156" s="10"/>
      <c r="I156" s="10"/>
      <c r="J156" s="10"/>
    </row>
    <row r="157" spans="1:10" x14ac:dyDescent="0.2">
      <c r="A157" s="10"/>
      <c r="B157" s="10"/>
      <c r="C157" s="10"/>
      <c r="D157" s="10"/>
      <c r="E157" s="10"/>
      <c r="F157" s="10"/>
      <c r="G157" s="10"/>
      <c r="H157" s="10"/>
      <c r="I157" s="10"/>
      <c r="J157" s="10"/>
    </row>
    <row r="158" spans="1:10" x14ac:dyDescent="0.2">
      <c r="A158" s="10"/>
      <c r="B158" s="10"/>
      <c r="C158" s="10"/>
      <c r="D158" s="10"/>
      <c r="E158" s="10"/>
      <c r="F158" s="10"/>
      <c r="G158" s="10"/>
      <c r="H158" s="10"/>
      <c r="I158" s="10"/>
      <c r="J158" s="10"/>
    </row>
    <row r="159" spans="1:10" x14ac:dyDescent="0.2">
      <c r="A159" s="10"/>
      <c r="B159" s="10"/>
      <c r="C159" s="10"/>
      <c r="D159" s="10"/>
      <c r="E159" s="10"/>
      <c r="F159" s="10"/>
      <c r="G159" s="10"/>
      <c r="H159" s="10"/>
      <c r="I159" s="10"/>
      <c r="J159" s="10"/>
    </row>
    <row r="160" spans="1:10" x14ac:dyDescent="0.2">
      <c r="A160" s="10"/>
      <c r="B160" s="10"/>
      <c r="C160" s="10"/>
      <c r="D160" s="10"/>
      <c r="E160" s="10"/>
      <c r="F160" s="10"/>
      <c r="G160" s="10"/>
      <c r="H160" s="10"/>
      <c r="I160" s="10"/>
      <c r="J160" s="10"/>
    </row>
    <row r="161" spans="1:10" x14ac:dyDescent="0.2">
      <c r="A161" s="10"/>
      <c r="B161" s="10"/>
      <c r="C161" s="10"/>
      <c r="D161" s="10"/>
      <c r="E161" s="10"/>
      <c r="F161" s="10"/>
      <c r="G161" s="10"/>
      <c r="H161" s="10"/>
      <c r="I161" s="10"/>
      <c r="J161" s="10"/>
    </row>
    <row r="162" spans="1:10" x14ac:dyDescent="0.2">
      <c r="A162" s="10"/>
      <c r="B162" s="10"/>
      <c r="C162" s="10"/>
      <c r="D162" s="10"/>
      <c r="E162" s="10"/>
      <c r="F162" s="10"/>
      <c r="G162" s="10"/>
      <c r="H162" s="10"/>
      <c r="I162" s="10"/>
      <c r="J162" s="10"/>
    </row>
    <row r="163" spans="1:10" x14ac:dyDescent="0.2">
      <c r="A163" s="10"/>
      <c r="B163" s="10"/>
      <c r="C163" s="10"/>
      <c r="D163" s="10"/>
      <c r="E163" s="10"/>
      <c r="F163" s="10"/>
      <c r="G163" s="10"/>
      <c r="H163" s="10"/>
      <c r="I163" s="10"/>
      <c r="J163" s="10"/>
    </row>
    <row r="164" spans="1:10" x14ac:dyDescent="0.2">
      <c r="A164" s="10"/>
      <c r="B164" s="10"/>
      <c r="C164" s="10"/>
      <c r="D164" s="10"/>
      <c r="E164" s="10"/>
      <c r="F164" s="10"/>
      <c r="G164" s="10"/>
      <c r="H164" s="10"/>
      <c r="I164" s="10"/>
      <c r="J164" s="10"/>
    </row>
    <row r="165" spans="1:10" x14ac:dyDescent="0.2">
      <c r="A165" s="10"/>
      <c r="B165" s="10"/>
      <c r="C165" s="10"/>
      <c r="D165" s="10"/>
      <c r="E165" s="10"/>
      <c r="F165" s="10"/>
      <c r="G165" s="10"/>
      <c r="H165" s="10"/>
      <c r="I165" s="10"/>
      <c r="J165" s="10"/>
    </row>
    <row r="166" spans="1:10" x14ac:dyDescent="0.2">
      <c r="A166" s="10"/>
      <c r="B166" s="10"/>
      <c r="C166" s="10"/>
      <c r="D166" s="10"/>
      <c r="E166" s="10"/>
      <c r="F166" s="10"/>
      <c r="G166" s="10"/>
      <c r="H166" s="10"/>
      <c r="I166" s="10"/>
      <c r="J166" s="10"/>
    </row>
    <row r="167" spans="1:10" x14ac:dyDescent="0.2">
      <c r="A167" s="10"/>
      <c r="B167" s="10"/>
      <c r="C167" s="10"/>
      <c r="D167" s="10"/>
      <c r="E167" s="10"/>
      <c r="F167" s="10"/>
      <c r="G167" s="10"/>
      <c r="H167" s="10"/>
      <c r="I167" s="10"/>
      <c r="J167" s="10"/>
    </row>
    <row r="168" spans="1:10" x14ac:dyDescent="0.2">
      <c r="A168" s="10"/>
      <c r="B168" s="10"/>
      <c r="C168" s="10"/>
      <c r="D168" s="10"/>
      <c r="E168" s="10"/>
      <c r="F168" s="10"/>
      <c r="G168" s="10"/>
      <c r="H168" s="10"/>
      <c r="I168" s="10"/>
      <c r="J168" s="10"/>
    </row>
    <row r="169" spans="1:10" x14ac:dyDescent="0.2">
      <c r="A169" s="10"/>
      <c r="B169" s="10"/>
      <c r="C169" s="10"/>
      <c r="D169" s="10"/>
      <c r="E169" s="10"/>
      <c r="F169" s="10"/>
      <c r="G169" s="10"/>
      <c r="H169" s="10"/>
      <c r="I169" s="10"/>
      <c r="J169" s="10"/>
    </row>
    <row r="170" spans="1:10" x14ac:dyDescent="0.2">
      <c r="A170" s="10"/>
      <c r="B170" s="10"/>
      <c r="C170" s="10"/>
      <c r="D170" s="10"/>
      <c r="E170" s="10"/>
      <c r="F170" s="10"/>
      <c r="G170" s="10"/>
      <c r="H170" s="10"/>
      <c r="I170" s="10"/>
      <c r="J170" s="10"/>
    </row>
    <row r="171" spans="1:10" x14ac:dyDescent="0.2">
      <c r="A171" s="10"/>
      <c r="B171" s="10"/>
      <c r="C171" s="10"/>
      <c r="D171" s="10"/>
      <c r="E171" s="10"/>
      <c r="F171" s="10"/>
      <c r="G171" s="10"/>
      <c r="H171" s="10"/>
      <c r="I171" s="10"/>
      <c r="J171" s="10"/>
    </row>
    <row r="172" spans="1:10" x14ac:dyDescent="0.2">
      <c r="A172" s="10"/>
      <c r="B172" s="10"/>
      <c r="C172" s="10"/>
      <c r="D172" s="10"/>
      <c r="E172" s="10"/>
      <c r="F172" s="10"/>
      <c r="G172" s="10"/>
      <c r="H172" s="10"/>
      <c r="I172" s="10"/>
      <c r="J172" s="10"/>
    </row>
    <row r="173" spans="1:10" x14ac:dyDescent="0.2">
      <c r="A173" s="10"/>
      <c r="B173" s="10"/>
      <c r="C173" s="10"/>
      <c r="D173" s="10"/>
      <c r="E173" s="10"/>
      <c r="F173" s="10"/>
      <c r="G173" s="10"/>
      <c r="H173" s="10"/>
      <c r="I173" s="10"/>
      <c r="J173" s="10"/>
    </row>
    <row r="174" spans="1:10" x14ac:dyDescent="0.2">
      <c r="A174" s="10"/>
      <c r="B174" s="10"/>
      <c r="C174" s="10"/>
      <c r="D174" s="10"/>
      <c r="E174" s="10"/>
      <c r="F174" s="10"/>
      <c r="G174" s="10"/>
      <c r="H174" s="10"/>
      <c r="I174" s="10"/>
      <c r="J174" s="10"/>
    </row>
    <row r="175" spans="1:10" x14ac:dyDescent="0.2">
      <c r="A175" s="10"/>
      <c r="B175" s="10"/>
      <c r="C175" s="10"/>
      <c r="D175" s="10"/>
      <c r="E175" s="10"/>
      <c r="F175" s="10"/>
      <c r="G175" s="10"/>
      <c r="H175" s="10"/>
      <c r="I175" s="10"/>
      <c r="J175" s="10"/>
    </row>
    <row r="176" spans="1:10" x14ac:dyDescent="0.2">
      <c r="A176" s="10"/>
      <c r="B176" s="10"/>
      <c r="C176" s="10"/>
      <c r="D176" s="10"/>
      <c r="E176" s="10"/>
      <c r="F176" s="10"/>
      <c r="G176" s="10"/>
      <c r="H176" s="10"/>
      <c r="I176" s="10"/>
      <c r="J176" s="10"/>
    </row>
    <row r="177" spans="1:10" x14ac:dyDescent="0.2">
      <c r="A177" s="10"/>
      <c r="B177" s="10"/>
      <c r="C177" s="10"/>
      <c r="D177" s="10"/>
      <c r="E177" s="10"/>
      <c r="F177" s="10"/>
      <c r="G177" s="10"/>
      <c r="H177" s="10"/>
      <c r="I177" s="10"/>
      <c r="J177" s="10"/>
    </row>
    <row r="178" spans="1:10" x14ac:dyDescent="0.2">
      <c r="A178" s="10"/>
      <c r="B178" s="10"/>
      <c r="C178" s="10"/>
      <c r="D178" s="10"/>
      <c r="E178" s="10"/>
      <c r="F178" s="10"/>
      <c r="G178" s="10"/>
      <c r="H178" s="10"/>
      <c r="I178" s="10"/>
      <c r="J178" s="10"/>
    </row>
    <row r="179" spans="1:10" x14ac:dyDescent="0.2">
      <c r="A179" s="10"/>
      <c r="B179" s="10"/>
      <c r="C179" s="10"/>
      <c r="D179" s="10"/>
      <c r="E179" s="10"/>
      <c r="F179" s="10"/>
      <c r="G179" s="10"/>
      <c r="H179" s="10"/>
      <c r="I179" s="10"/>
      <c r="J179" s="10"/>
    </row>
    <row r="180" spans="1:10" x14ac:dyDescent="0.2">
      <c r="A180" s="10"/>
      <c r="B180" s="10"/>
      <c r="C180" s="10"/>
      <c r="D180" s="10"/>
      <c r="E180" s="10"/>
      <c r="F180" s="10"/>
      <c r="G180" s="10"/>
      <c r="H180" s="10"/>
      <c r="I180" s="10"/>
      <c r="J180" s="10"/>
    </row>
    <row r="181" spans="1:10" x14ac:dyDescent="0.2">
      <c r="A181" s="10"/>
      <c r="B181" s="10"/>
      <c r="C181" s="10"/>
      <c r="D181" s="10"/>
      <c r="E181" s="10"/>
      <c r="F181" s="10"/>
      <c r="G181" s="10"/>
      <c r="H181" s="10"/>
      <c r="I181" s="10"/>
      <c r="J181" s="10"/>
    </row>
    <row r="182" spans="1:10" x14ac:dyDescent="0.2">
      <c r="A182" s="10"/>
      <c r="B182" s="10"/>
      <c r="C182" s="10"/>
      <c r="D182" s="10"/>
      <c r="E182" s="10"/>
      <c r="F182" s="10"/>
      <c r="G182" s="10"/>
      <c r="H182" s="10"/>
      <c r="I182" s="10"/>
      <c r="J182" s="10"/>
    </row>
    <row r="183" spans="1:10" x14ac:dyDescent="0.2">
      <c r="A183" s="10"/>
      <c r="B183" s="10"/>
      <c r="C183" s="10"/>
      <c r="D183" s="10"/>
      <c r="E183" s="10"/>
      <c r="F183" s="10"/>
      <c r="G183" s="10"/>
      <c r="H183" s="10"/>
      <c r="I183" s="10"/>
      <c r="J183" s="10"/>
    </row>
    <row r="184" spans="1:10" x14ac:dyDescent="0.2">
      <c r="A184" s="10"/>
      <c r="B184" s="10"/>
      <c r="C184" s="10"/>
      <c r="D184" s="10"/>
      <c r="E184" s="10"/>
      <c r="F184" s="10"/>
      <c r="G184" s="10"/>
      <c r="H184" s="10"/>
      <c r="I184" s="10"/>
      <c r="J184" s="10"/>
    </row>
    <row r="185" spans="1:10" x14ac:dyDescent="0.2">
      <c r="A185" s="10"/>
      <c r="B185" s="10"/>
      <c r="C185" s="10"/>
      <c r="D185" s="10"/>
      <c r="E185" s="10"/>
      <c r="F185" s="10"/>
      <c r="G185" s="10"/>
      <c r="H185" s="10"/>
      <c r="I185" s="10"/>
      <c r="J185" s="10"/>
    </row>
    <row r="186" spans="1:10" x14ac:dyDescent="0.2">
      <c r="A186" s="10"/>
      <c r="B186" s="10"/>
      <c r="C186" s="10"/>
      <c r="D186" s="10"/>
      <c r="E186" s="10"/>
      <c r="F186" s="10"/>
      <c r="G186" s="10"/>
      <c r="H186" s="10"/>
      <c r="I186" s="10"/>
      <c r="J186" s="10"/>
    </row>
    <row r="187" spans="1:10" x14ac:dyDescent="0.2">
      <c r="A187" s="10"/>
      <c r="B187" s="10"/>
      <c r="C187" s="10"/>
      <c r="D187" s="10"/>
      <c r="E187" s="10"/>
      <c r="F187" s="10"/>
      <c r="G187" s="10"/>
      <c r="H187" s="10"/>
      <c r="I187" s="10"/>
      <c r="J187" s="10"/>
    </row>
    <row r="188" spans="1:10" x14ac:dyDescent="0.2">
      <c r="A188" s="10"/>
      <c r="B188" s="10"/>
      <c r="C188" s="10"/>
      <c r="D188" s="10"/>
      <c r="E188" s="10"/>
      <c r="F188" s="10"/>
      <c r="G188" s="10"/>
      <c r="H188" s="10"/>
      <c r="I188" s="10"/>
      <c r="J188" s="10"/>
    </row>
    <row r="189" spans="1:10" x14ac:dyDescent="0.2">
      <c r="A189" s="10"/>
      <c r="B189" s="10"/>
      <c r="C189" s="10"/>
      <c r="D189" s="10"/>
      <c r="E189" s="10"/>
      <c r="F189" s="10"/>
      <c r="G189" s="10"/>
      <c r="H189" s="10"/>
      <c r="I189" s="10"/>
      <c r="J189" s="10"/>
    </row>
    <row r="190" spans="1:10" x14ac:dyDescent="0.2">
      <c r="A190" s="10"/>
      <c r="B190" s="10"/>
      <c r="C190" s="10"/>
      <c r="D190" s="10"/>
      <c r="E190" s="10"/>
      <c r="F190" s="10"/>
      <c r="G190" s="10"/>
      <c r="H190" s="10"/>
      <c r="I190" s="10"/>
      <c r="J190" s="10"/>
    </row>
    <row r="191" spans="1:10" x14ac:dyDescent="0.2">
      <c r="A191" s="10"/>
      <c r="B191" s="10"/>
      <c r="C191" s="10"/>
      <c r="D191" s="10"/>
      <c r="E191" s="10"/>
      <c r="F191" s="10"/>
      <c r="G191" s="10"/>
      <c r="H191" s="10"/>
      <c r="I191" s="10"/>
      <c r="J191" s="10"/>
    </row>
    <row r="192" spans="1:10" x14ac:dyDescent="0.2">
      <c r="A192" s="10"/>
      <c r="B192" s="10"/>
      <c r="C192" s="10"/>
      <c r="D192" s="10"/>
      <c r="E192" s="10"/>
      <c r="F192" s="10"/>
      <c r="G192" s="10"/>
      <c r="H192" s="10"/>
      <c r="I192" s="10"/>
      <c r="J192" s="10"/>
    </row>
    <row r="193" spans="1:10" x14ac:dyDescent="0.2">
      <c r="A193" s="10"/>
      <c r="B193" s="10"/>
      <c r="C193" s="10"/>
      <c r="D193" s="10"/>
      <c r="E193" s="10"/>
      <c r="F193" s="10"/>
      <c r="G193" s="10"/>
      <c r="H193" s="10"/>
      <c r="I193" s="10"/>
      <c r="J193" s="10"/>
    </row>
    <row r="194" spans="1:10" x14ac:dyDescent="0.2">
      <c r="A194" s="10"/>
      <c r="B194" s="10"/>
      <c r="C194" s="10"/>
      <c r="D194" s="10"/>
      <c r="E194" s="10"/>
      <c r="F194" s="10"/>
      <c r="G194" s="10"/>
      <c r="H194" s="10"/>
      <c r="I194" s="10"/>
      <c r="J194" s="10"/>
    </row>
    <row r="195" spans="1:10" x14ac:dyDescent="0.2">
      <c r="A195" s="10"/>
      <c r="B195" s="10"/>
      <c r="C195" s="10"/>
      <c r="D195" s="10"/>
      <c r="E195" s="10"/>
      <c r="F195" s="10"/>
      <c r="G195" s="10"/>
      <c r="H195" s="10"/>
      <c r="I195" s="10"/>
      <c r="J195" s="10"/>
    </row>
    <row r="196" spans="1:10" x14ac:dyDescent="0.2">
      <c r="A196" s="10"/>
      <c r="B196" s="10"/>
      <c r="C196" s="10"/>
      <c r="D196" s="10"/>
      <c r="E196" s="10"/>
      <c r="F196" s="10"/>
      <c r="G196" s="10"/>
      <c r="H196" s="10"/>
      <c r="I196" s="10"/>
      <c r="J196" s="10"/>
    </row>
    <row r="197" spans="1:10" x14ac:dyDescent="0.2">
      <c r="A197" s="10"/>
      <c r="B197" s="10"/>
      <c r="C197" s="10"/>
      <c r="D197" s="10"/>
      <c r="E197" s="10"/>
      <c r="F197" s="10"/>
      <c r="G197" s="10"/>
      <c r="H197" s="10"/>
      <c r="I197" s="10"/>
      <c r="J197" s="10"/>
    </row>
    <row r="198" spans="1:10" x14ac:dyDescent="0.2">
      <c r="A198" s="10"/>
      <c r="B198" s="10"/>
      <c r="C198" s="10"/>
      <c r="D198" s="10"/>
      <c r="E198" s="10"/>
      <c r="F198" s="10"/>
      <c r="G198" s="10"/>
      <c r="H198" s="10"/>
      <c r="I198" s="10"/>
      <c r="J198" s="10"/>
    </row>
    <row r="199" spans="1:10" x14ac:dyDescent="0.2">
      <c r="A199" s="10"/>
      <c r="B199" s="10"/>
      <c r="C199" s="10"/>
      <c r="D199" s="10"/>
      <c r="E199" s="10"/>
      <c r="F199" s="10"/>
      <c r="G199" s="10"/>
      <c r="H199" s="10"/>
      <c r="I199" s="10"/>
      <c r="J199" s="10"/>
    </row>
    <row r="200" spans="1:10" x14ac:dyDescent="0.2">
      <c r="A200" s="10"/>
      <c r="B200" s="10"/>
      <c r="C200" s="10"/>
      <c r="D200" s="10"/>
      <c r="E200" s="10"/>
      <c r="F200" s="10"/>
      <c r="G200" s="10"/>
      <c r="H200" s="10"/>
      <c r="I200" s="10"/>
      <c r="J200" s="10"/>
    </row>
    <row r="201" spans="1:10" x14ac:dyDescent="0.2">
      <c r="A201" s="10"/>
      <c r="B201" s="10"/>
      <c r="C201" s="10"/>
      <c r="D201" s="10"/>
      <c r="E201" s="10"/>
      <c r="F201" s="10"/>
      <c r="G201" s="10"/>
      <c r="H201" s="10"/>
      <c r="I201" s="10"/>
      <c r="J201" s="10"/>
    </row>
    <row r="202" spans="1:10" x14ac:dyDescent="0.2">
      <c r="A202" s="10"/>
      <c r="B202" s="10"/>
      <c r="C202" s="10"/>
      <c r="D202" s="10"/>
      <c r="E202" s="10"/>
      <c r="F202" s="10"/>
      <c r="G202" s="10"/>
      <c r="H202" s="10"/>
      <c r="I202" s="10"/>
      <c r="J202" s="10"/>
    </row>
    <row r="203" spans="1:10" x14ac:dyDescent="0.2">
      <c r="A203" s="10"/>
      <c r="B203" s="10"/>
      <c r="C203" s="10"/>
      <c r="D203" s="10"/>
      <c r="E203" s="10"/>
      <c r="F203" s="10"/>
      <c r="G203" s="10"/>
      <c r="H203" s="10"/>
      <c r="I203" s="10"/>
      <c r="J203" s="10"/>
    </row>
    <row r="204" spans="1:10" x14ac:dyDescent="0.2">
      <c r="A204" s="10"/>
      <c r="B204" s="10"/>
      <c r="C204" s="10"/>
      <c r="D204" s="10"/>
      <c r="E204" s="10"/>
      <c r="F204" s="10"/>
      <c r="G204" s="10"/>
      <c r="H204" s="10"/>
      <c r="I204" s="10"/>
      <c r="J204" s="10"/>
    </row>
    <row r="205" spans="1:10" x14ac:dyDescent="0.2">
      <c r="A205" s="10"/>
      <c r="B205" s="10"/>
      <c r="C205" s="10"/>
      <c r="D205" s="10"/>
      <c r="E205" s="10"/>
      <c r="F205" s="10"/>
      <c r="G205" s="10"/>
      <c r="H205" s="10"/>
      <c r="I205" s="10"/>
      <c r="J205" s="10"/>
    </row>
    <row r="206" spans="1:10" x14ac:dyDescent="0.2">
      <c r="A206" s="10"/>
      <c r="B206" s="10"/>
      <c r="C206" s="10"/>
      <c r="D206" s="10"/>
      <c r="E206" s="10"/>
      <c r="F206" s="10"/>
      <c r="G206" s="10"/>
      <c r="H206" s="10"/>
      <c r="I206" s="10"/>
      <c r="J206" s="10"/>
    </row>
    <row r="207" spans="1:10" x14ac:dyDescent="0.2">
      <c r="A207" s="10"/>
      <c r="B207" s="10"/>
      <c r="C207" s="10"/>
      <c r="D207" s="10"/>
      <c r="E207" s="10"/>
      <c r="F207" s="10"/>
      <c r="G207" s="10"/>
      <c r="H207" s="10"/>
      <c r="I207" s="10"/>
      <c r="J207" s="10"/>
    </row>
    <row r="208" spans="1:10" x14ac:dyDescent="0.2">
      <c r="A208" s="10"/>
      <c r="B208" s="10"/>
      <c r="C208" s="10"/>
      <c r="D208" s="10"/>
      <c r="E208" s="10"/>
      <c r="F208" s="10"/>
      <c r="G208" s="10"/>
      <c r="H208" s="10"/>
      <c r="I208" s="10"/>
      <c r="J208" s="10"/>
    </row>
    <row r="209" spans="1:10" x14ac:dyDescent="0.2">
      <c r="A209" s="10"/>
      <c r="B209" s="10"/>
      <c r="C209" s="10"/>
      <c r="D209" s="10"/>
      <c r="E209" s="10"/>
      <c r="F209" s="10"/>
      <c r="G209" s="10"/>
      <c r="H209" s="10"/>
      <c r="I209" s="10"/>
      <c r="J209" s="10"/>
    </row>
    <row r="210" spans="1:10" x14ac:dyDescent="0.2">
      <c r="A210" s="10"/>
      <c r="B210" s="10"/>
      <c r="C210" s="10"/>
      <c r="D210" s="10"/>
      <c r="E210" s="10"/>
      <c r="F210" s="10"/>
      <c r="G210" s="10"/>
      <c r="H210" s="10"/>
      <c r="I210" s="10"/>
      <c r="J210" s="10"/>
    </row>
    <row r="211" spans="1:10" x14ac:dyDescent="0.2">
      <c r="A211" s="10"/>
      <c r="B211" s="10"/>
      <c r="C211" s="10"/>
      <c r="D211" s="10"/>
      <c r="E211" s="10"/>
      <c r="F211" s="10"/>
      <c r="G211" s="10"/>
      <c r="H211" s="10"/>
      <c r="I211" s="10"/>
      <c r="J211" s="10"/>
    </row>
    <row r="212" spans="1:10" x14ac:dyDescent="0.2">
      <c r="A212" s="10"/>
      <c r="B212" s="10"/>
      <c r="C212" s="10"/>
      <c r="D212" s="10"/>
      <c r="E212" s="10"/>
      <c r="F212" s="10"/>
      <c r="G212" s="10"/>
      <c r="H212" s="10"/>
      <c r="I212" s="10"/>
      <c r="J212" s="10"/>
    </row>
    <row r="213" spans="1:10" x14ac:dyDescent="0.2">
      <c r="A213" s="10"/>
      <c r="B213" s="10"/>
      <c r="C213" s="10"/>
      <c r="D213" s="10"/>
      <c r="E213" s="10"/>
      <c r="F213" s="10"/>
      <c r="G213" s="10"/>
      <c r="H213" s="10"/>
      <c r="I213" s="10"/>
      <c r="J213" s="10"/>
    </row>
    <row r="214" spans="1:10" x14ac:dyDescent="0.2">
      <c r="A214" s="10"/>
      <c r="B214" s="10"/>
      <c r="C214" s="10"/>
      <c r="D214" s="10"/>
      <c r="E214" s="10"/>
      <c r="F214" s="10"/>
      <c r="G214" s="10"/>
      <c r="H214" s="10"/>
      <c r="I214" s="10"/>
      <c r="J214" s="10"/>
    </row>
    <row r="215" spans="1:10" x14ac:dyDescent="0.2">
      <c r="A215" s="10"/>
      <c r="B215" s="10"/>
      <c r="C215" s="10"/>
      <c r="D215" s="10"/>
      <c r="E215" s="10"/>
      <c r="F215" s="10"/>
      <c r="G215" s="10"/>
      <c r="H215" s="10"/>
      <c r="I215" s="10"/>
      <c r="J215" s="10"/>
    </row>
    <row r="216" spans="1:10" x14ac:dyDescent="0.2">
      <c r="A216" s="10"/>
      <c r="B216" s="10"/>
      <c r="C216" s="10"/>
      <c r="D216" s="10"/>
      <c r="E216" s="10"/>
      <c r="F216" s="10"/>
      <c r="G216" s="10"/>
      <c r="H216" s="10"/>
      <c r="I216" s="10"/>
      <c r="J216" s="10"/>
    </row>
    <row r="217" spans="1:10" x14ac:dyDescent="0.2">
      <c r="A217" s="10"/>
      <c r="B217" s="10"/>
      <c r="C217" s="10"/>
      <c r="D217" s="10"/>
      <c r="E217" s="10"/>
      <c r="F217" s="10"/>
      <c r="G217" s="10"/>
      <c r="H217" s="10"/>
      <c r="I217" s="10"/>
      <c r="J217" s="10"/>
    </row>
    <row r="218" spans="1:10" x14ac:dyDescent="0.2">
      <c r="A218" s="10"/>
      <c r="B218" s="10"/>
      <c r="C218" s="10"/>
      <c r="D218" s="10"/>
      <c r="E218" s="10"/>
      <c r="F218" s="10"/>
      <c r="G218" s="10"/>
      <c r="H218" s="10"/>
      <c r="I218" s="10"/>
      <c r="J218" s="10"/>
    </row>
    <row r="219" spans="1:10" x14ac:dyDescent="0.2">
      <c r="A219" s="10"/>
      <c r="B219" s="10"/>
      <c r="C219" s="10"/>
      <c r="D219" s="10"/>
      <c r="E219" s="10"/>
      <c r="F219" s="10"/>
      <c r="G219" s="10"/>
      <c r="H219" s="10"/>
      <c r="I219" s="10"/>
      <c r="J219" s="10"/>
    </row>
    <row r="220" spans="1:10" x14ac:dyDescent="0.2">
      <c r="A220" s="10"/>
      <c r="B220" s="10"/>
      <c r="C220" s="10"/>
      <c r="D220" s="10"/>
      <c r="E220" s="10"/>
      <c r="F220" s="10"/>
      <c r="G220" s="10"/>
      <c r="H220" s="10"/>
      <c r="I220" s="10"/>
      <c r="J220" s="10"/>
    </row>
    <row r="221" spans="1:10" x14ac:dyDescent="0.2">
      <c r="A221" s="10"/>
      <c r="B221" s="10"/>
      <c r="C221" s="10"/>
      <c r="D221" s="10"/>
      <c r="E221" s="10"/>
      <c r="F221" s="10"/>
      <c r="G221" s="10"/>
      <c r="H221" s="10"/>
      <c r="I221" s="10"/>
      <c r="J221" s="10"/>
    </row>
    <row r="222" spans="1:10" x14ac:dyDescent="0.2">
      <c r="A222" s="10"/>
      <c r="B222" s="10"/>
      <c r="C222" s="10"/>
      <c r="D222" s="10"/>
      <c r="E222" s="10"/>
      <c r="F222" s="10"/>
      <c r="G222" s="10"/>
      <c r="H222" s="10"/>
      <c r="I222" s="10"/>
      <c r="J222" s="10"/>
    </row>
    <row r="223" spans="1:10" x14ac:dyDescent="0.2">
      <c r="A223" s="10"/>
      <c r="B223" s="10"/>
      <c r="C223" s="10"/>
      <c r="D223" s="10"/>
      <c r="E223" s="10"/>
      <c r="F223" s="10"/>
      <c r="G223" s="10"/>
      <c r="H223" s="10"/>
      <c r="I223" s="10"/>
      <c r="J223" s="10"/>
    </row>
  </sheetData>
  <mergeCells count="76">
    <mergeCell ref="A6:A23"/>
    <mergeCell ref="A38:A53"/>
    <mergeCell ref="B52:B53"/>
    <mergeCell ref="B22:B23"/>
    <mergeCell ref="D22:D23"/>
    <mergeCell ref="D52:D53"/>
    <mergeCell ref="B30:B31"/>
    <mergeCell ref="D30:D31"/>
    <mergeCell ref="D34:D35"/>
    <mergeCell ref="B36:B37"/>
    <mergeCell ref="D36:D37"/>
    <mergeCell ref="B38:B39"/>
    <mergeCell ref="D38:D39"/>
    <mergeCell ref="A36:A37"/>
    <mergeCell ref="B46:B47"/>
    <mergeCell ref="D46:D47"/>
    <mergeCell ref="A1:D1"/>
    <mergeCell ref="A2:D2"/>
    <mergeCell ref="B32:B33"/>
    <mergeCell ref="D32:D33"/>
    <mergeCell ref="D16:D17"/>
    <mergeCell ref="B18:B19"/>
    <mergeCell ref="D18:D19"/>
    <mergeCell ref="B20:B21"/>
    <mergeCell ref="D20:D21"/>
    <mergeCell ref="B24:B25"/>
    <mergeCell ref="D24:D25"/>
    <mergeCell ref="B16:B17"/>
    <mergeCell ref="B26:B27"/>
    <mergeCell ref="D26:D27"/>
    <mergeCell ref="B28:B29"/>
    <mergeCell ref="D28:D29"/>
    <mergeCell ref="A60:B60"/>
    <mergeCell ref="C60:D60"/>
    <mergeCell ref="A61:B61"/>
    <mergeCell ref="C61:D61"/>
    <mergeCell ref="A54:A59"/>
    <mergeCell ref="B54:B55"/>
    <mergeCell ref="D54:D55"/>
    <mergeCell ref="B56:B57"/>
    <mergeCell ref="D56:D57"/>
    <mergeCell ref="B58:B59"/>
    <mergeCell ref="D58:D59"/>
    <mergeCell ref="A62:B62"/>
    <mergeCell ref="C62:D62"/>
    <mergeCell ref="A63:B63"/>
    <mergeCell ref="C63:D63"/>
    <mergeCell ref="A64:B64"/>
    <mergeCell ref="C64:D64"/>
    <mergeCell ref="A65:B65"/>
    <mergeCell ref="C65:D65"/>
    <mergeCell ref="B4:B5"/>
    <mergeCell ref="D4:D5"/>
    <mergeCell ref="B6:B7"/>
    <mergeCell ref="D6:D7"/>
    <mergeCell ref="D8:D9"/>
    <mergeCell ref="A4:A5"/>
    <mergeCell ref="B8:B9"/>
    <mergeCell ref="B10:B11"/>
    <mergeCell ref="D10:D11"/>
    <mergeCell ref="B12:B13"/>
    <mergeCell ref="D12:D13"/>
    <mergeCell ref="B14:B15"/>
    <mergeCell ref="D14:D15"/>
    <mergeCell ref="A24:A35"/>
    <mergeCell ref="B34:B35"/>
    <mergeCell ref="B48:B49"/>
    <mergeCell ref="D48:D49"/>
    <mergeCell ref="B50:B51"/>
    <mergeCell ref="D50:D51"/>
    <mergeCell ref="B40:B41"/>
    <mergeCell ref="D40:D41"/>
    <mergeCell ref="B42:B43"/>
    <mergeCell ref="D42:D43"/>
    <mergeCell ref="B44:B45"/>
    <mergeCell ref="D44:D45"/>
  </mergeCells>
  <hyperlinks>
    <hyperlink ref="D4:D5" r:id="rId1" display="1.Constitución de la República "/>
    <hyperlink ref="D6:D7" r:id="rId2" display="2. COOTAD"/>
    <hyperlink ref="D8:D9" r:id="rId3" display="3. Código Orgánico de Planificación y Finanzas "/>
    <hyperlink ref="D10:D11" r:id="rId4" display="4.Código del trabajo"/>
    <hyperlink ref="D12:D13" r:id="rId5" display="5. Código Civil"/>
    <hyperlink ref="D14:D15" r:id="rId6" display="6. COIP"/>
    <hyperlink ref="D16:D17" r:id="rId7" display="7. Código de Procedimiento Civil "/>
    <hyperlink ref="D18:D19" r:id="rId8" display="8. COGEP"/>
    <hyperlink ref="D20:D21" r:id="rId9" display="9. Código Tributario"/>
    <hyperlink ref="D24:D25" r:id="rId10" display="10. LOSEP"/>
    <hyperlink ref="D26:D27" r:id="rId11" display="11. Ley Orgánica de justicia laboral  y reconocimiento del trabajo en el hogar"/>
    <hyperlink ref="D28:D29" r:id="rId12" display="12. Ley Orgánica de la Procuraduría General del Estado"/>
    <hyperlink ref="D30:D31" r:id="rId13" display="13. LOSNCP"/>
    <hyperlink ref="D32:D33" r:id="rId14" display="14. LOTAIP"/>
    <hyperlink ref="D34:D35" r:id="rId15" display="15. LORTI"/>
    <hyperlink ref="D36:D37" r:id="rId16" display="16. Ley de modernización del Estado"/>
    <hyperlink ref="D38:D39" r:id="rId17" display="17. RNLOSNCP"/>
    <hyperlink ref="D40:D41" r:id="rId18" display="18. Reglamento LOSEP"/>
    <hyperlink ref="D42:D43" r:id="rId19" display="19. RCOPFP"/>
    <hyperlink ref="D44:D45" r:id="rId20" display="20. Reglamento Organico Funcionalde la Procuraduría General del Estado"/>
    <hyperlink ref="D46:D47" r:id="rId21" display="21. RLOTAIP"/>
    <hyperlink ref="D48:D49" r:id="rId22" display="22. Reglamento General a la Ley de Modernizacion del Estado"/>
    <hyperlink ref="D50:D51" r:id="rId23" display="23. Reglamento para la Aplicación Ley de Régimen Tributario Interno"/>
    <hyperlink ref="D54:D55" r:id="rId24" display="24. MANDATO CONSTITUYENTE 8"/>
    <hyperlink ref="D56:D57" r:id="rId25" display="25. MANDATO CONSTITUYENTE 2"/>
    <hyperlink ref="D58:D59" r:id="rId26" display="26. MANDATO CONSTITUYENTE 4"/>
    <hyperlink ref="C64" r:id="rId27"/>
    <hyperlink ref="E6" r:id="rId28"/>
    <hyperlink ref="E22" r:id="rId29"/>
    <hyperlink ref="E52" r:id="rId30"/>
    <hyperlink ref="D22:D23" r:id="rId31" display="27. Codigo del ambiente"/>
    <hyperlink ref="D52:D53" r:id="rId32" display="28. Reglamento ley de caminos"/>
    <hyperlink ref="E24" r:id="rId33"/>
    <hyperlink ref="E40" r:id="rId34"/>
  </hyperlinks>
  <printOptions horizontalCentered="1" verticalCentered="1"/>
  <pageMargins left="0" right="0" top="0.15748031496062992" bottom="0.19685039370078741" header="0" footer="0"/>
  <pageSetup paperSize="9" scale="56" orientation="landscape" r:id="rId35"/>
  <headerFooter>
    <oddHeader>&amp;R&amp;G</oddHeader>
    <oddFooter>&amp;L&amp;P de &amp;N&amp;C&amp;"Arial,Negrita"GOBIERNO AUTÓNOMO DESCENTRALIZADO MUNICIPAL DE PEDRO MONCAYO&amp;RLiteral a2.- Base legal que rige a la institución</oddFooter>
  </headerFooter>
  <legacyDrawingHF r:id="rId36"/>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3">
    <pageSetUpPr fitToPage="1"/>
  </sheetPr>
  <dimension ref="A1:J176"/>
  <sheetViews>
    <sheetView topLeftCell="A4" zoomScaleNormal="100" workbookViewId="0">
      <selection activeCell="A11" sqref="A11"/>
    </sheetView>
  </sheetViews>
  <sheetFormatPr baseColWidth="10" defaultColWidth="11.42578125" defaultRowHeight="12.75" x14ac:dyDescent="0.2"/>
  <cols>
    <col min="1" max="1" width="108.85546875" style="11" customWidth="1"/>
    <col min="2" max="2" width="18.7109375" style="11" customWidth="1"/>
    <col min="3" max="3" width="21.28515625" style="11" customWidth="1"/>
    <col min="4" max="4" width="32.140625" style="11" customWidth="1"/>
    <col min="5" max="5" width="35" style="11" customWidth="1"/>
    <col min="6" max="6" width="11.5703125" style="11" bestFit="1" customWidth="1"/>
    <col min="7" max="16384" width="11.42578125" style="11"/>
  </cols>
  <sheetData>
    <row r="1" spans="1:10" ht="42" customHeight="1" x14ac:dyDescent="0.2">
      <c r="A1" s="465" t="s">
        <v>20</v>
      </c>
      <c r="B1" s="465"/>
      <c r="C1" s="465"/>
      <c r="D1" s="465"/>
      <c r="E1" s="10"/>
      <c r="F1" s="10"/>
      <c r="G1" s="10"/>
      <c r="H1" s="10"/>
      <c r="I1" s="10"/>
      <c r="J1" s="10"/>
    </row>
    <row r="2" spans="1:10" s="13" customFormat="1" ht="27.75" customHeight="1" x14ac:dyDescent="0.3">
      <c r="A2" s="465" t="s">
        <v>21</v>
      </c>
      <c r="B2" s="465"/>
      <c r="C2" s="465"/>
      <c r="D2" s="465"/>
      <c r="E2" s="12"/>
      <c r="F2" s="12"/>
      <c r="G2" s="12"/>
      <c r="H2" s="12"/>
      <c r="I2" s="12"/>
      <c r="J2" s="12"/>
    </row>
    <row r="3" spans="1:10" s="21" customFormat="1" ht="57" customHeight="1" x14ac:dyDescent="0.25">
      <c r="A3" s="170" t="s">
        <v>22</v>
      </c>
      <c r="B3" s="170" t="s">
        <v>23</v>
      </c>
      <c r="C3" s="170" t="s">
        <v>24</v>
      </c>
      <c r="D3" s="170" t="s">
        <v>25</v>
      </c>
      <c r="E3" s="20"/>
      <c r="F3" s="20"/>
      <c r="G3" s="20"/>
      <c r="H3" s="20"/>
      <c r="I3" s="20"/>
      <c r="J3" s="20"/>
    </row>
    <row r="4" spans="1:10" ht="31.5" customHeight="1" x14ac:dyDescent="0.2">
      <c r="A4" s="109" t="s">
        <v>1175</v>
      </c>
      <c r="B4" s="169" t="s">
        <v>395</v>
      </c>
      <c r="C4" s="107">
        <v>41361</v>
      </c>
      <c r="D4" s="167" t="s">
        <v>1179</v>
      </c>
      <c r="E4" s="10"/>
      <c r="F4" s="10"/>
      <c r="G4" s="10"/>
      <c r="H4" s="10"/>
      <c r="I4" s="10"/>
      <c r="J4" s="10"/>
    </row>
    <row r="5" spans="1:10" ht="31.5" customHeight="1" x14ac:dyDescent="0.2">
      <c r="A5" s="109" t="s">
        <v>1176</v>
      </c>
      <c r="B5" s="169" t="s">
        <v>395</v>
      </c>
      <c r="C5" s="107">
        <v>41375</v>
      </c>
      <c r="D5" s="167" t="s">
        <v>1180</v>
      </c>
      <c r="E5" s="10"/>
      <c r="F5" s="10"/>
      <c r="G5" s="10"/>
      <c r="H5" s="10"/>
      <c r="I5" s="10"/>
      <c r="J5" s="10"/>
    </row>
    <row r="6" spans="1:10" ht="31.5" customHeight="1" x14ac:dyDescent="0.2">
      <c r="A6" s="109" t="s">
        <v>1177</v>
      </c>
      <c r="B6" s="169" t="s">
        <v>395</v>
      </c>
      <c r="C6" s="107">
        <v>41375</v>
      </c>
      <c r="D6" s="167" t="s">
        <v>1181</v>
      </c>
      <c r="E6" s="10"/>
      <c r="F6" s="10"/>
      <c r="G6" s="10"/>
      <c r="H6" s="10"/>
      <c r="I6" s="10"/>
      <c r="J6" s="10"/>
    </row>
    <row r="7" spans="1:10" ht="31.5" customHeight="1" x14ac:dyDescent="0.2">
      <c r="A7" s="109" t="s">
        <v>1178</v>
      </c>
      <c r="B7" s="169" t="s">
        <v>395</v>
      </c>
      <c r="C7" s="107">
        <v>41375</v>
      </c>
      <c r="D7" s="167" t="s">
        <v>1182</v>
      </c>
      <c r="E7" s="10"/>
      <c r="F7" s="10"/>
      <c r="G7" s="10"/>
      <c r="H7" s="10"/>
      <c r="I7" s="10"/>
      <c r="J7" s="10"/>
    </row>
    <row r="8" spans="1:10" ht="31.5" customHeight="1" x14ac:dyDescent="0.2">
      <c r="A8" s="109" t="s">
        <v>1105</v>
      </c>
      <c r="B8" s="108" t="s">
        <v>1106</v>
      </c>
      <c r="C8" s="107">
        <v>42468</v>
      </c>
      <c r="D8" s="167" t="s">
        <v>1107</v>
      </c>
      <c r="E8" s="10"/>
      <c r="F8" s="10"/>
      <c r="G8" s="10"/>
      <c r="H8" s="10"/>
      <c r="I8" s="10"/>
      <c r="J8" s="10"/>
    </row>
    <row r="9" spans="1:10" s="42" customFormat="1" ht="31.5" customHeight="1" x14ac:dyDescent="0.2">
      <c r="A9" s="132" t="s">
        <v>1108</v>
      </c>
      <c r="B9" s="151" t="s">
        <v>1109</v>
      </c>
      <c r="C9" s="168">
        <v>42487</v>
      </c>
      <c r="D9" s="167" t="s">
        <v>1110</v>
      </c>
    </row>
    <row r="10" spans="1:10" s="42" customFormat="1" ht="31.5" customHeight="1" x14ac:dyDescent="0.2">
      <c r="A10" s="132" t="s">
        <v>1906</v>
      </c>
      <c r="B10" s="151" t="s">
        <v>1907</v>
      </c>
      <c r="C10" s="389">
        <v>42934</v>
      </c>
      <c r="D10" s="396" t="s">
        <v>1908</v>
      </c>
      <c r="E10" s="145" t="s">
        <v>2079</v>
      </c>
    </row>
    <row r="11" spans="1:10" s="42" customFormat="1" ht="31.5" customHeight="1" x14ac:dyDescent="0.2">
      <c r="A11" s="132" t="s">
        <v>2076</v>
      </c>
      <c r="B11" s="151" t="s">
        <v>2077</v>
      </c>
      <c r="C11" s="437">
        <v>42997</v>
      </c>
      <c r="D11" s="438" t="s">
        <v>2078</v>
      </c>
      <c r="E11" s="145" t="s">
        <v>1909</v>
      </c>
    </row>
    <row r="12" spans="1:10" s="22" customFormat="1" ht="33" customHeight="1" x14ac:dyDescent="0.25">
      <c r="A12" s="476" t="s">
        <v>26</v>
      </c>
      <c r="B12" s="476"/>
      <c r="C12" s="476"/>
      <c r="D12" s="476"/>
      <c r="E12" s="19"/>
      <c r="F12" s="19"/>
      <c r="G12" s="19"/>
      <c r="H12" s="19"/>
      <c r="I12" s="19"/>
      <c r="J12" s="19"/>
    </row>
    <row r="13" spans="1:10" ht="39" customHeight="1" x14ac:dyDescent="0.2">
      <c r="A13" s="15" t="s">
        <v>27</v>
      </c>
      <c r="B13" s="15" t="s">
        <v>28</v>
      </c>
      <c r="C13" s="15" t="s">
        <v>396</v>
      </c>
      <c r="D13" s="16" t="s">
        <v>396</v>
      </c>
      <c r="E13" s="10"/>
      <c r="F13" s="10"/>
      <c r="G13" s="10"/>
      <c r="H13" s="10"/>
      <c r="I13" s="10"/>
      <c r="J13" s="10"/>
    </row>
    <row r="14" spans="1:10" ht="23.25" customHeight="1" x14ac:dyDescent="0.2">
      <c r="A14" s="464" t="s">
        <v>0</v>
      </c>
      <c r="B14" s="464"/>
      <c r="C14" s="477">
        <v>43039</v>
      </c>
      <c r="D14" s="473"/>
      <c r="E14" s="10"/>
      <c r="F14" s="10"/>
      <c r="G14" s="10"/>
      <c r="H14" s="10"/>
      <c r="I14" s="10"/>
      <c r="J14" s="10"/>
    </row>
    <row r="15" spans="1:10" ht="27" customHeight="1" x14ac:dyDescent="0.2">
      <c r="A15" s="464" t="s">
        <v>17</v>
      </c>
      <c r="B15" s="464"/>
      <c r="C15" s="473" t="s">
        <v>10</v>
      </c>
      <c r="D15" s="473"/>
      <c r="E15" s="23"/>
      <c r="F15" s="10"/>
      <c r="G15" s="10"/>
      <c r="H15" s="10"/>
      <c r="I15" s="10"/>
      <c r="J15" s="10"/>
    </row>
    <row r="16" spans="1:10" s="10" customFormat="1" ht="25.5" customHeight="1" x14ac:dyDescent="0.2">
      <c r="A16" s="464" t="s">
        <v>29</v>
      </c>
      <c r="B16" s="464"/>
      <c r="C16" s="473" t="s">
        <v>2038</v>
      </c>
      <c r="D16" s="473"/>
      <c r="E16" s="24"/>
    </row>
    <row r="17" spans="1:10" s="10" customFormat="1" ht="22.5" customHeight="1" x14ac:dyDescent="0.2">
      <c r="A17" s="464" t="s">
        <v>30</v>
      </c>
      <c r="B17" s="464"/>
      <c r="C17" s="473" t="s">
        <v>1977</v>
      </c>
      <c r="D17" s="473"/>
      <c r="E17" s="24"/>
    </row>
    <row r="18" spans="1:10" s="10" customFormat="1" ht="22.5" customHeight="1" x14ac:dyDescent="0.2">
      <c r="A18" s="464" t="s">
        <v>1</v>
      </c>
      <c r="B18" s="464"/>
      <c r="C18" s="474" t="s">
        <v>1503</v>
      </c>
      <c r="D18" s="475"/>
      <c r="E18" s="25"/>
    </row>
    <row r="19" spans="1:10" s="10" customFormat="1" ht="22.5" customHeight="1" x14ac:dyDescent="0.2">
      <c r="A19" s="464" t="s">
        <v>2</v>
      </c>
      <c r="B19" s="464"/>
      <c r="C19" s="473" t="s">
        <v>2039</v>
      </c>
      <c r="D19" s="473"/>
      <c r="E19" s="24"/>
    </row>
    <row r="20" spans="1:10" x14ac:dyDescent="0.2">
      <c r="A20" s="10"/>
      <c r="B20" s="10"/>
      <c r="C20" s="10"/>
      <c r="D20" s="10"/>
      <c r="E20" s="26"/>
      <c r="F20" s="10"/>
      <c r="G20" s="10"/>
      <c r="H20" s="10"/>
      <c r="I20" s="10"/>
      <c r="J20" s="10"/>
    </row>
    <row r="21" spans="1:10" ht="15" x14ac:dyDescent="0.25">
      <c r="A21" s="19"/>
      <c r="B21" s="10"/>
      <c r="C21" s="10"/>
      <c r="D21" s="10"/>
      <c r="E21" s="26"/>
      <c r="F21" s="10"/>
      <c r="G21" s="10"/>
      <c r="H21" s="10"/>
      <c r="I21" s="10"/>
      <c r="J21" s="10"/>
    </row>
    <row r="22" spans="1:10" x14ac:dyDescent="0.2">
      <c r="A22" s="10"/>
      <c r="B22" s="10"/>
      <c r="C22" s="10"/>
      <c r="D22" s="10"/>
      <c r="E22" s="10"/>
      <c r="F22" s="10"/>
      <c r="G22" s="10"/>
      <c r="H22" s="10"/>
      <c r="I22" s="10"/>
      <c r="J22" s="10"/>
    </row>
    <row r="23" spans="1:10" x14ac:dyDescent="0.2">
      <c r="A23" s="10"/>
      <c r="B23" s="10"/>
      <c r="C23" s="10"/>
      <c r="D23" s="10"/>
      <c r="E23" s="10"/>
      <c r="F23" s="10"/>
      <c r="G23" s="10"/>
      <c r="H23" s="10"/>
      <c r="I23" s="10"/>
      <c r="J23" s="10"/>
    </row>
    <row r="24" spans="1:10" x14ac:dyDescent="0.2">
      <c r="A24" s="10"/>
      <c r="B24" s="10"/>
      <c r="C24" s="10"/>
      <c r="D24" s="10"/>
      <c r="E24" s="10"/>
      <c r="F24" s="10"/>
      <c r="G24" s="10"/>
      <c r="H24" s="10"/>
      <c r="I24" s="10"/>
      <c r="J24" s="10"/>
    </row>
    <row r="25" spans="1:10" x14ac:dyDescent="0.2">
      <c r="A25" s="10"/>
      <c r="B25" s="10"/>
      <c r="C25" s="10"/>
      <c r="D25" s="10"/>
      <c r="E25" s="10"/>
      <c r="F25" s="10"/>
      <c r="G25" s="10"/>
      <c r="H25" s="10"/>
      <c r="I25" s="10"/>
      <c r="J25" s="10"/>
    </row>
    <row r="26" spans="1:10" x14ac:dyDescent="0.2">
      <c r="A26" s="10"/>
      <c r="B26" s="10"/>
      <c r="C26" s="10"/>
      <c r="D26" s="10"/>
      <c r="E26" s="10"/>
      <c r="F26" s="10"/>
      <c r="G26" s="10"/>
      <c r="H26" s="10"/>
      <c r="I26" s="10"/>
      <c r="J26" s="10"/>
    </row>
    <row r="27" spans="1:10" x14ac:dyDescent="0.2">
      <c r="A27" s="10"/>
      <c r="B27" s="10"/>
      <c r="C27" s="10"/>
      <c r="D27" s="10"/>
      <c r="E27" s="10"/>
      <c r="F27" s="10"/>
      <c r="G27" s="10"/>
      <c r="H27" s="10"/>
      <c r="I27" s="10"/>
      <c r="J27" s="10"/>
    </row>
    <row r="28" spans="1:10" x14ac:dyDescent="0.2">
      <c r="A28" s="10"/>
      <c r="B28" s="10"/>
      <c r="C28" s="10"/>
      <c r="D28" s="10"/>
      <c r="E28" s="10"/>
      <c r="F28" s="10"/>
      <c r="G28" s="10"/>
      <c r="H28" s="10"/>
      <c r="I28" s="10"/>
      <c r="J28" s="10"/>
    </row>
    <row r="29" spans="1:10" x14ac:dyDescent="0.2">
      <c r="A29" s="10"/>
      <c r="B29" s="10"/>
      <c r="C29" s="10"/>
      <c r="D29" s="10"/>
      <c r="E29" s="10"/>
      <c r="F29" s="10"/>
      <c r="G29" s="10"/>
      <c r="H29" s="10"/>
      <c r="I29" s="10"/>
      <c r="J29" s="10"/>
    </row>
    <row r="30" spans="1:10" x14ac:dyDescent="0.2">
      <c r="A30" s="10"/>
      <c r="B30" s="10"/>
      <c r="C30" s="10"/>
      <c r="D30" s="10"/>
      <c r="E30" s="10"/>
      <c r="F30" s="10"/>
      <c r="G30" s="10"/>
      <c r="H30" s="10"/>
      <c r="I30" s="10"/>
      <c r="J30" s="10"/>
    </row>
    <row r="31" spans="1:10" x14ac:dyDescent="0.2">
      <c r="A31" s="10"/>
      <c r="B31" s="10"/>
      <c r="C31" s="10"/>
      <c r="D31" s="10"/>
      <c r="E31" s="10"/>
      <c r="F31" s="10"/>
      <c r="G31" s="10"/>
      <c r="H31" s="10"/>
      <c r="I31" s="10"/>
      <c r="J31" s="10"/>
    </row>
    <row r="32" spans="1:10" x14ac:dyDescent="0.2">
      <c r="A32" s="10"/>
      <c r="B32" s="10"/>
      <c r="C32" s="10"/>
      <c r="D32" s="10"/>
      <c r="E32" s="10"/>
      <c r="F32" s="10"/>
      <c r="G32" s="10"/>
      <c r="H32" s="10"/>
      <c r="I32" s="10"/>
      <c r="J32" s="10"/>
    </row>
    <row r="33" spans="1:10" x14ac:dyDescent="0.2">
      <c r="A33" s="10"/>
      <c r="B33" s="10"/>
      <c r="C33" s="10"/>
      <c r="D33" s="10"/>
      <c r="E33" s="10"/>
      <c r="F33" s="10"/>
      <c r="G33" s="10"/>
      <c r="H33" s="10"/>
      <c r="I33" s="10"/>
      <c r="J33" s="10"/>
    </row>
    <row r="34" spans="1:10" x14ac:dyDescent="0.2">
      <c r="A34" s="10"/>
      <c r="B34" s="10"/>
      <c r="C34" s="10"/>
      <c r="D34" s="10"/>
      <c r="E34" s="10"/>
      <c r="F34" s="10"/>
      <c r="G34" s="10"/>
      <c r="H34" s="10"/>
      <c r="I34" s="10"/>
      <c r="J34" s="10"/>
    </row>
    <row r="35" spans="1:10" x14ac:dyDescent="0.2">
      <c r="A35" s="10"/>
      <c r="B35" s="10"/>
      <c r="C35" s="10"/>
      <c r="D35" s="10"/>
      <c r="E35" s="10"/>
      <c r="F35" s="10"/>
      <c r="G35" s="10"/>
      <c r="H35" s="10"/>
      <c r="I35" s="10"/>
      <c r="J35" s="10"/>
    </row>
    <row r="36" spans="1:10" x14ac:dyDescent="0.2">
      <c r="A36" s="10"/>
      <c r="B36" s="10"/>
      <c r="C36" s="10"/>
      <c r="D36" s="10"/>
      <c r="E36" s="10"/>
      <c r="F36" s="10"/>
      <c r="G36" s="10"/>
      <c r="H36" s="10"/>
      <c r="I36" s="10"/>
      <c r="J36" s="10"/>
    </row>
    <row r="37" spans="1:10" x14ac:dyDescent="0.2">
      <c r="A37" s="10"/>
      <c r="B37" s="10"/>
      <c r="C37" s="10"/>
      <c r="D37" s="10"/>
      <c r="E37" s="10"/>
      <c r="F37" s="10"/>
      <c r="G37" s="10"/>
      <c r="H37" s="10"/>
      <c r="I37" s="10"/>
      <c r="J37" s="10"/>
    </row>
    <row r="38" spans="1:10" x14ac:dyDescent="0.2">
      <c r="A38" s="10"/>
      <c r="B38" s="10"/>
      <c r="C38" s="10"/>
      <c r="D38" s="10"/>
      <c r="E38" s="10"/>
      <c r="F38" s="10"/>
      <c r="G38" s="10"/>
      <c r="H38" s="10"/>
      <c r="I38" s="10"/>
      <c r="J38" s="10"/>
    </row>
    <row r="39" spans="1:10" x14ac:dyDescent="0.2">
      <c r="A39" s="10"/>
      <c r="B39" s="10"/>
      <c r="C39" s="10"/>
      <c r="D39" s="10"/>
      <c r="E39" s="10"/>
      <c r="F39" s="10"/>
      <c r="G39" s="10"/>
      <c r="H39" s="10"/>
      <c r="I39" s="10"/>
      <c r="J39" s="10"/>
    </row>
    <row r="40" spans="1:10" x14ac:dyDescent="0.2">
      <c r="A40" s="10"/>
      <c r="B40" s="10"/>
      <c r="C40" s="10"/>
      <c r="D40" s="10"/>
      <c r="E40" s="10"/>
      <c r="F40" s="10"/>
      <c r="G40" s="10"/>
      <c r="H40" s="10"/>
      <c r="I40" s="10"/>
      <c r="J40" s="10"/>
    </row>
    <row r="41" spans="1:10" x14ac:dyDescent="0.2">
      <c r="A41" s="10"/>
      <c r="B41" s="10"/>
      <c r="C41" s="10"/>
      <c r="D41" s="10"/>
      <c r="E41" s="10"/>
      <c r="F41" s="10"/>
      <c r="G41" s="10"/>
      <c r="H41" s="10"/>
      <c r="I41" s="10"/>
      <c r="J41" s="10"/>
    </row>
    <row r="42" spans="1:10" x14ac:dyDescent="0.2">
      <c r="A42" s="10"/>
      <c r="B42" s="10"/>
      <c r="C42" s="10"/>
      <c r="D42" s="10"/>
      <c r="E42" s="10"/>
      <c r="F42" s="10"/>
      <c r="G42" s="10"/>
      <c r="H42" s="10"/>
      <c r="I42" s="10"/>
      <c r="J42" s="10"/>
    </row>
    <row r="43" spans="1:10" x14ac:dyDescent="0.2">
      <c r="A43" s="10"/>
      <c r="B43" s="10"/>
      <c r="C43" s="10"/>
      <c r="D43" s="10"/>
      <c r="E43" s="10"/>
      <c r="F43" s="10"/>
      <c r="G43" s="10"/>
      <c r="H43" s="10"/>
      <c r="I43" s="10"/>
      <c r="J43" s="10"/>
    </row>
    <row r="44" spans="1:10" x14ac:dyDescent="0.2">
      <c r="A44" s="10"/>
      <c r="B44" s="10"/>
      <c r="C44" s="10"/>
      <c r="D44" s="10"/>
      <c r="E44" s="10"/>
      <c r="F44" s="10"/>
      <c r="G44" s="10"/>
      <c r="H44" s="10"/>
      <c r="I44" s="10"/>
      <c r="J44" s="10"/>
    </row>
    <row r="45" spans="1:10" x14ac:dyDescent="0.2">
      <c r="A45" s="10"/>
      <c r="B45" s="10"/>
      <c r="C45" s="10"/>
      <c r="D45" s="10"/>
      <c r="E45" s="10"/>
      <c r="F45" s="10"/>
      <c r="G45" s="10"/>
      <c r="H45" s="10"/>
      <c r="I45" s="10"/>
      <c r="J45" s="10"/>
    </row>
    <row r="46" spans="1:10" x14ac:dyDescent="0.2">
      <c r="A46" s="10"/>
      <c r="B46" s="10"/>
      <c r="C46" s="10"/>
      <c r="D46" s="10"/>
      <c r="E46" s="10"/>
      <c r="F46" s="10"/>
      <c r="G46" s="10"/>
      <c r="H46" s="10"/>
      <c r="I46" s="10"/>
      <c r="J46" s="10"/>
    </row>
    <row r="47" spans="1:10" x14ac:dyDescent="0.2">
      <c r="A47" s="10"/>
      <c r="B47" s="10"/>
      <c r="C47" s="10"/>
      <c r="D47" s="10"/>
      <c r="E47" s="10"/>
      <c r="F47" s="10"/>
      <c r="G47" s="10"/>
      <c r="H47" s="10"/>
      <c r="I47" s="10"/>
      <c r="J47" s="10"/>
    </row>
    <row r="48" spans="1:10" x14ac:dyDescent="0.2">
      <c r="A48" s="10"/>
      <c r="B48" s="10"/>
      <c r="C48" s="10"/>
      <c r="D48" s="10"/>
      <c r="E48" s="10"/>
      <c r="F48" s="10"/>
      <c r="G48" s="10"/>
      <c r="H48" s="10"/>
      <c r="I48" s="10"/>
      <c r="J48" s="10"/>
    </row>
    <row r="49" spans="1:10" x14ac:dyDescent="0.2">
      <c r="A49" s="10"/>
      <c r="B49" s="10"/>
      <c r="C49" s="10"/>
      <c r="D49" s="10"/>
      <c r="E49" s="10"/>
      <c r="F49" s="10"/>
      <c r="G49" s="10"/>
      <c r="H49" s="10"/>
      <c r="I49" s="10"/>
      <c r="J49" s="10"/>
    </row>
    <row r="50" spans="1:10" x14ac:dyDescent="0.2">
      <c r="A50" s="10"/>
      <c r="B50" s="10"/>
      <c r="C50" s="10"/>
      <c r="D50" s="10"/>
      <c r="E50" s="10"/>
      <c r="F50" s="10"/>
      <c r="G50" s="10"/>
      <c r="H50" s="10"/>
      <c r="I50" s="10"/>
      <c r="J50" s="10"/>
    </row>
    <row r="51" spans="1:10" x14ac:dyDescent="0.2">
      <c r="A51" s="10"/>
      <c r="B51" s="10"/>
      <c r="C51" s="10"/>
      <c r="D51" s="10"/>
      <c r="E51" s="10"/>
      <c r="F51" s="10"/>
      <c r="G51" s="10"/>
      <c r="H51" s="10"/>
      <c r="I51" s="10"/>
      <c r="J51" s="10"/>
    </row>
    <row r="52" spans="1:10" x14ac:dyDescent="0.2">
      <c r="A52" s="10"/>
      <c r="B52" s="10"/>
      <c r="C52" s="10"/>
      <c r="D52" s="10"/>
      <c r="E52" s="10"/>
      <c r="F52" s="10"/>
      <c r="G52" s="10"/>
      <c r="H52" s="10"/>
      <c r="I52" s="10"/>
      <c r="J52" s="10"/>
    </row>
    <row r="53" spans="1:10" x14ac:dyDescent="0.2">
      <c r="A53" s="10"/>
      <c r="B53" s="10"/>
      <c r="C53" s="10"/>
      <c r="D53" s="10"/>
      <c r="E53" s="10"/>
      <c r="F53" s="10"/>
      <c r="G53" s="10"/>
      <c r="H53" s="10"/>
      <c r="I53" s="10"/>
      <c r="J53" s="10"/>
    </row>
    <row r="54" spans="1:10" x14ac:dyDescent="0.2">
      <c r="A54" s="10"/>
      <c r="B54" s="10"/>
      <c r="C54" s="10"/>
      <c r="D54" s="10"/>
      <c r="E54" s="10"/>
      <c r="F54" s="10"/>
      <c r="G54" s="10"/>
      <c r="H54" s="10"/>
      <c r="I54" s="10"/>
      <c r="J54" s="10"/>
    </row>
    <row r="55" spans="1:10" x14ac:dyDescent="0.2">
      <c r="A55" s="10"/>
      <c r="B55" s="10"/>
      <c r="C55" s="10"/>
      <c r="D55" s="10"/>
      <c r="E55" s="10"/>
      <c r="F55" s="10"/>
      <c r="G55" s="10"/>
      <c r="H55" s="10"/>
      <c r="I55" s="10"/>
      <c r="J55" s="10"/>
    </row>
    <row r="56" spans="1:10" x14ac:dyDescent="0.2">
      <c r="A56" s="10"/>
      <c r="B56" s="10"/>
      <c r="C56" s="10"/>
      <c r="D56" s="10"/>
      <c r="E56" s="10"/>
      <c r="F56" s="10"/>
      <c r="G56" s="10"/>
      <c r="H56" s="10"/>
      <c r="I56" s="10"/>
      <c r="J56" s="10"/>
    </row>
    <row r="57" spans="1:10" x14ac:dyDescent="0.2">
      <c r="A57" s="10"/>
      <c r="B57" s="10"/>
      <c r="C57" s="10"/>
      <c r="D57" s="10"/>
      <c r="E57" s="10"/>
      <c r="F57" s="10"/>
      <c r="G57" s="10"/>
      <c r="H57" s="10"/>
      <c r="I57" s="10"/>
      <c r="J57" s="10"/>
    </row>
    <row r="58" spans="1:10" x14ac:dyDescent="0.2">
      <c r="A58" s="10"/>
      <c r="B58" s="10"/>
      <c r="C58" s="10"/>
      <c r="D58" s="10"/>
      <c r="E58" s="10"/>
      <c r="F58" s="10"/>
      <c r="G58" s="10"/>
      <c r="H58" s="10"/>
      <c r="I58" s="10"/>
      <c r="J58" s="10"/>
    </row>
    <row r="59" spans="1:10" x14ac:dyDescent="0.2">
      <c r="A59" s="10"/>
      <c r="B59" s="10"/>
      <c r="C59" s="10"/>
      <c r="D59" s="10"/>
      <c r="E59" s="10"/>
      <c r="F59" s="10"/>
      <c r="G59" s="10"/>
      <c r="H59" s="10"/>
      <c r="I59" s="10"/>
      <c r="J59" s="10"/>
    </row>
    <row r="60" spans="1:10" x14ac:dyDescent="0.2">
      <c r="A60" s="10"/>
      <c r="B60" s="10"/>
      <c r="C60" s="10"/>
      <c r="D60" s="10"/>
      <c r="E60" s="10"/>
      <c r="F60" s="10"/>
      <c r="G60" s="10"/>
      <c r="H60" s="10"/>
      <c r="I60" s="10"/>
      <c r="J60" s="10"/>
    </row>
    <row r="61" spans="1:10" x14ac:dyDescent="0.2">
      <c r="A61" s="10"/>
      <c r="B61" s="10"/>
      <c r="C61" s="10"/>
      <c r="D61" s="10"/>
      <c r="E61" s="10"/>
      <c r="F61" s="10"/>
      <c r="G61" s="10"/>
      <c r="H61" s="10"/>
      <c r="I61" s="10"/>
      <c r="J61" s="10"/>
    </row>
    <row r="62" spans="1:10" x14ac:dyDescent="0.2">
      <c r="A62" s="10"/>
      <c r="B62" s="10"/>
      <c r="C62" s="10"/>
      <c r="D62" s="10"/>
      <c r="E62" s="10"/>
      <c r="F62" s="10"/>
      <c r="G62" s="10"/>
      <c r="H62" s="10"/>
      <c r="I62" s="10"/>
      <c r="J62" s="10"/>
    </row>
    <row r="63" spans="1:10" x14ac:dyDescent="0.2">
      <c r="A63" s="10"/>
      <c r="B63" s="10"/>
      <c r="C63" s="10"/>
      <c r="D63" s="10"/>
      <c r="E63" s="10"/>
      <c r="F63" s="10"/>
      <c r="G63" s="10"/>
      <c r="H63" s="10"/>
      <c r="I63" s="10"/>
      <c r="J63" s="10"/>
    </row>
    <row r="64" spans="1:10" x14ac:dyDescent="0.2">
      <c r="A64" s="10"/>
      <c r="B64" s="10"/>
      <c r="C64" s="10"/>
      <c r="D64" s="10"/>
      <c r="E64" s="10"/>
      <c r="F64" s="10"/>
      <c r="G64" s="10"/>
      <c r="H64" s="10"/>
      <c r="I64" s="10"/>
      <c r="J64" s="10"/>
    </row>
    <row r="65" spans="1:10" x14ac:dyDescent="0.2">
      <c r="A65" s="10"/>
      <c r="B65" s="10"/>
      <c r="C65" s="10"/>
      <c r="D65" s="10"/>
      <c r="E65" s="10"/>
      <c r="F65" s="10"/>
      <c r="G65" s="10"/>
      <c r="H65" s="10"/>
      <c r="I65" s="10"/>
      <c r="J65" s="10"/>
    </row>
    <row r="66" spans="1:10" x14ac:dyDescent="0.2">
      <c r="A66" s="10"/>
      <c r="B66" s="10"/>
      <c r="C66" s="10"/>
      <c r="D66" s="10"/>
      <c r="E66" s="10"/>
      <c r="F66" s="10"/>
      <c r="G66" s="10"/>
      <c r="H66" s="10"/>
      <c r="I66" s="10"/>
      <c r="J66" s="10"/>
    </row>
    <row r="67" spans="1:10" x14ac:dyDescent="0.2">
      <c r="A67" s="10"/>
      <c r="B67" s="10"/>
      <c r="C67" s="10"/>
      <c r="D67" s="10"/>
      <c r="E67" s="10"/>
      <c r="F67" s="10"/>
      <c r="G67" s="10"/>
      <c r="H67" s="10"/>
      <c r="I67" s="10"/>
      <c r="J67" s="10"/>
    </row>
    <row r="68" spans="1:10" x14ac:dyDescent="0.2">
      <c r="A68" s="10"/>
      <c r="B68" s="10"/>
      <c r="C68" s="10"/>
      <c r="D68" s="10"/>
      <c r="E68" s="10"/>
      <c r="F68" s="10"/>
      <c r="G68" s="10"/>
      <c r="H68" s="10"/>
      <c r="I68" s="10"/>
      <c r="J68" s="10"/>
    </row>
    <row r="69" spans="1:10" x14ac:dyDescent="0.2">
      <c r="A69" s="10"/>
      <c r="B69" s="10"/>
      <c r="C69" s="10"/>
      <c r="D69" s="10"/>
      <c r="E69" s="10"/>
      <c r="F69" s="10"/>
      <c r="G69" s="10"/>
      <c r="H69" s="10"/>
      <c r="I69" s="10"/>
      <c r="J69" s="10"/>
    </row>
    <row r="70" spans="1:10" x14ac:dyDescent="0.2">
      <c r="A70" s="10"/>
      <c r="B70" s="10"/>
      <c r="C70" s="10"/>
      <c r="D70" s="10"/>
      <c r="E70" s="10"/>
      <c r="F70" s="10"/>
      <c r="G70" s="10"/>
      <c r="H70" s="10"/>
      <c r="I70" s="10"/>
      <c r="J70" s="10"/>
    </row>
    <row r="71" spans="1:10" x14ac:dyDescent="0.2">
      <c r="A71" s="10"/>
      <c r="B71" s="10"/>
      <c r="C71" s="10"/>
      <c r="D71" s="10"/>
      <c r="E71" s="10"/>
      <c r="F71" s="10"/>
      <c r="G71" s="10"/>
      <c r="H71" s="10"/>
      <c r="I71" s="10"/>
      <c r="J71" s="10"/>
    </row>
    <row r="72" spans="1:10" x14ac:dyDescent="0.2">
      <c r="A72" s="10"/>
      <c r="B72" s="10"/>
      <c r="C72" s="10"/>
      <c r="D72" s="10"/>
      <c r="E72" s="10"/>
      <c r="F72" s="10"/>
      <c r="G72" s="10"/>
      <c r="H72" s="10"/>
      <c r="I72" s="10"/>
      <c r="J72" s="10"/>
    </row>
    <row r="73" spans="1:10" x14ac:dyDescent="0.2">
      <c r="A73" s="10"/>
      <c r="B73" s="10"/>
      <c r="C73" s="10"/>
      <c r="D73" s="10"/>
      <c r="E73" s="10"/>
      <c r="F73" s="10"/>
      <c r="G73" s="10"/>
      <c r="H73" s="10"/>
      <c r="I73" s="10"/>
      <c r="J73" s="10"/>
    </row>
    <row r="74" spans="1:10" x14ac:dyDescent="0.2">
      <c r="A74" s="10"/>
      <c r="B74" s="10"/>
      <c r="C74" s="10"/>
      <c r="D74" s="10"/>
      <c r="E74" s="10"/>
      <c r="F74" s="10"/>
      <c r="G74" s="10"/>
      <c r="H74" s="10"/>
      <c r="I74" s="10"/>
      <c r="J74" s="10"/>
    </row>
    <row r="75" spans="1:10" x14ac:dyDescent="0.2">
      <c r="A75" s="10"/>
      <c r="B75" s="10"/>
      <c r="C75" s="10"/>
      <c r="D75" s="10"/>
      <c r="E75" s="10"/>
      <c r="F75" s="10"/>
      <c r="G75" s="10"/>
      <c r="H75" s="10"/>
      <c r="I75" s="10"/>
      <c r="J75" s="10"/>
    </row>
    <row r="76" spans="1:10" x14ac:dyDescent="0.2">
      <c r="A76" s="10"/>
      <c r="B76" s="10"/>
      <c r="C76" s="10"/>
      <c r="D76" s="10"/>
      <c r="E76" s="10"/>
      <c r="F76" s="10"/>
      <c r="G76" s="10"/>
      <c r="H76" s="10"/>
      <c r="I76" s="10"/>
      <c r="J76" s="10"/>
    </row>
    <row r="77" spans="1:10" x14ac:dyDescent="0.2">
      <c r="A77" s="10"/>
      <c r="B77" s="10"/>
      <c r="C77" s="10"/>
      <c r="D77" s="10"/>
      <c r="E77" s="10"/>
      <c r="F77" s="10"/>
      <c r="G77" s="10"/>
      <c r="H77" s="10"/>
      <c r="I77" s="10"/>
      <c r="J77" s="10"/>
    </row>
    <row r="78" spans="1:10" x14ac:dyDescent="0.2">
      <c r="A78" s="10"/>
      <c r="B78" s="10"/>
      <c r="C78" s="10"/>
      <c r="D78" s="10"/>
      <c r="E78" s="10"/>
      <c r="F78" s="10"/>
      <c r="G78" s="10"/>
      <c r="H78" s="10"/>
      <c r="I78" s="10"/>
      <c r="J78" s="10"/>
    </row>
    <row r="79" spans="1:10" x14ac:dyDescent="0.2">
      <c r="A79" s="10"/>
      <c r="B79" s="10"/>
      <c r="C79" s="10"/>
      <c r="D79" s="10"/>
      <c r="E79" s="10"/>
      <c r="F79" s="10"/>
      <c r="G79" s="10"/>
      <c r="H79" s="10"/>
      <c r="I79" s="10"/>
      <c r="J79" s="10"/>
    </row>
    <row r="80" spans="1:10" x14ac:dyDescent="0.2">
      <c r="A80" s="10"/>
      <c r="B80" s="10"/>
      <c r="C80" s="10"/>
      <c r="D80" s="10"/>
      <c r="E80" s="10"/>
      <c r="F80" s="10"/>
      <c r="G80" s="10"/>
      <c r="H80" s="10"/>
      <c r="I80" s="10"/>
      <c r="J80" s="10"/>
    </row>
    <row r="81" spans="1:10" x14ac:dyDescent="0.2">
      <c r="A81" s="10"/>
      <c r="B81" s="10"/>
      <c r="C81" s="10"/>
      <c r="D81" s="10"/>
      <c r="E81" s="10"/>
      <c r="F81" s="10"/>
      <c r="G81" s="10"/>
      <c r="H81" s="10"/>
      <c r="I81" s="10"/>
      <c r="J81" s="10"/>
    </row>
    <row r="82" spans="1:10" x14ac:dyDescent="0.2">
      <c r="A82" s="10"/>
      <c r="B82" s="10"/>
      <c r="C82" s="10"/>
      <c r="D82" s="10"/>
      <c r="E82" s="10"/>
      <c r="F82" s="10"/>
      <c r="G82" s="10"/>
      <c r="H82" s="10"/>
      <c r="I82" s="10"/>
      <c r="J82" s="10"/>
    </row>
    <row r="83" spans="1:10" x14ac:dyDescent="0.2">
      <c r="A83" s="10"/>
      <c r="B83" s="10"/>
      <c r="C83" s="10"/>
      <c r="D83" s="10"/>
      <c r="E83" s="10"/>
      <c r="F83" s="10"/>
      <c r="G83" s="10"/>
      <c r="H83" s="10"/>
      <c r="I83" s="10"/>
      <c r="J83" s="10"/>
    </row>
    <row r="84" spans="1:10" x14ac:dyDescent="0.2">
      <c r="A84" s="10"/>
      <c r="B84" s="10"/>
      <c r="C84" s="10"/>
      <c r="D84" s="10"/>
      <c r="E84" s="10"/>
      <c r="F84" s="10"/>
      <c r="G84" s="10"/>
      <c r="H84" s="10"/>
      <c r="I84" s="10"/>
      <c r="J84" s="10"/>
    </row>
    <row r="85" spans="1:10" x14ac:dyDescent="0.2">
      <c r="A85" s="10"/>
      <c r="B85" s="10"/>
      <c r="C85" s="10"/>
      <c r="D85" s="10"/>
      <c r="E85" s="10"/>
      <c r="F85" s="10"/>
      <c r="G85" s="10"/>
      <c r="H85" s="10"/>
      <c r="I85" s="10"/>
      <c r="J85" s="10"/>
    </row>
    <row r="86" spans="1:10" x14ac:dyDescent="0.2">
      <c r="A86" s="10"/>
      <c r="B86" s="10"/>
      <c r="C86" s="10"/>
      <c r="D86" s="10"/>
      <c r="E86" s="10"/>
      <c r="F86" s="10"/>
      <c r="G86" s="10"/>
      <c r="H86" s="10"/>
      <c r="I86" s="10"/>
      <c r="J86" s="10"/>
    </row>
    <row r="87" spans="1:10" x14ac:dyDescent="0.2">
      <c r="A87" s="10"/>
      <c r="B87" s="10"/>
      <c r="C87" s="10"/>
      <c r="D87" s="10"/>
      <c r="E87" s="10"/>
      <c r="F87" s="10"/>
      <c r="G87" s="10"/>
      <c r="H87" s="10"/>
      <c r="I87" s="10"/>
      <c r="J87" s="10"/>
    </row>
    <row r="88" spans="1:10" x14ac:dyDescent="0.2">
      <c r="A88" s="10"/>
      <c r="B88" s="10"/>
      <c r="C88" s="10"/>
      <c r="D88" s="10"/>
      <c r="E88" s="10"/>
      <c r="F88" s="10"/>
      <c r="G88" s="10"/>
      <c r="H88" s="10"/>
      <c r="I88" s="10"/>
      <c r="J88" s="10"/>
    </row>
    <row r="89" spans="1:10" x14ac:dyDescent="0.2">
      <c r="A89" s="10"/>
      <c r="B89" s="10"/>
      <c r="C89" s="10"/>
      <c r="D89" s="10"/>
      <c r="E89" s="10"/>
      <c r="F89" s="10"/>
      <c r="G89" s="10"/>
      <c r="H89" s="10"/>
      <c r="I89" s="10"/>
      <c r="J89" s="10"/>
    </row>
    <row r="90" spans="1:10" x14ac:dyDescent="0.2">
      <c r="A90" s="10"/>
      <c r="B90" s="10"/>
      <c r="C90" s="10"/>
      <c r="D90" s="10"/>
      <c r="E90" s="10"/>
      <c r="F90" s="10"/>
      <c r="G90" s="10"/>
      <c r="H90" s="10"/>
      <c r="I90" s="10"/>
      <c r="J90" s="10"/>
    </row>
    <row r="91" spans="1:10" x14ac:dyDescent="0.2">
      <c r="A91" s="10"/>
      <c r="B91" s="10"/>
      <c r="C91" s="10"/>
      <c r="D91" s="10"/>
      <c r="E91" s="10"/>
      <c r="F91" s="10"/>
      <c r="G91" s="10"/>
      <c r="H91" s="10"/>
      <c r="I91" s="10"/>
      <c r="J91" s="10"/>
    </row>
    <row r="92" spans="1:10" x14ac:dyDescent="0.2">
      <c r="A92" s="10"/>
      <c r="B92" s="10"/>
      <c r="C92" s="10"/>
      <c r="D92" s="10"/>
      <c r="E92" s="10"/>
      <c r="F92" s="10"/>
      <c r="G92" s="10"/>
      <c r="H92" s="10"/>
      <c r="I92" s="10"/>
      <c r="J92" s="10"/>
    </row>
    <row r="93" spans="1:10" x14ac:dyDescent="0.2">
      <c r="A93" s="10"/>
      <c r="B93" s="10"/>
      <c r="C93" s="10"/>
      <c r="D93" s="10"/>
      <c r="E93" s="10"/>
      <c r="F93" s="10"/>
      <c r="G93" s="10"/>
      <c r="H93" s="10"/>
      <c r="I93" s="10"/>
      <c r="J93" s="10"/>
    </row>
    <row r="94" spans="1:10" x14ac:dyDescent="0.2">
      <c r="A94" s="10"/>
      <c r="B94" s="10"/>
      <c r="C94" s="10"/>
      <c r="D94" s="10"/>
      <c r="E94" s="10"/>
      <c r="F94" s="10"/>
      <c r="G94" s="10"/>
      <c r="H94" s="10"/>
      <c r="I94" s="10"/>
      <c r="J94" s="10"/>
    </row>
    <row r="95" spans="1:10" x14ac:dyDescent="0.2">
      <c r="A95" s="10"/>
      <c r="B95" s="10"/>
      <c r="C95" s="10"/>
      <c r="D95" s="10"/>
      <c r="E95" s="10"/>
      <c r="F95" s="10"/>
      <c r="G95" s="10"/>
      <c r="H95" s="10"/>
      <c r="I95" s="10"/>
      <c r="J95" s="10"/>
    </row>
    <row r="96" spans="1:10" x14ac:dyDescent="0.2">
      <c r="A96" s="10"/>
      <c r="B96" s="10"/>
      <c r="C96" s="10"/>
      <c r="D96" s="10"/>
      <c r="E96" s="10"/>
      <c r="F96" s="10"/>
      <c r="G96" s="10"/>
      <c r="H96" s="10"/>
      <c r="I96" s="10"/>
      <c r="J96" s="10"/>
    </row>
    <row r="97" spans="1:10" x14ac:dyDescent="0.2">
      <c r="A97" s="10"/>
      <c r="B97" s="10"/>
      <c r="C97" s="10"/>
      <c r="D97" s="10"/>
      <c r="E97" s="10"/>
      <c r="F97" s="10"/>
      <c r="G97" s="10"/>
      <c r="H97" s="10"/>
      <c r="I97" s="10"/>
      <c r="J97" s="10"/>
    </row>
    <row r="98" spans="1:10" x14ac:dyDescent="0.2">
      <c r="A98" s="10"/>
      <c r="B98" s="10"/>
      <c r="C98" s="10"/>
      <c r="D98" s="10"/>
      <c r="E98" s="10"/>
      <c r="F98" s="10"/>
      <c r="G98" s="10"/>
      <c r="H98" s="10"/>
      <c r="I98" s="10"/>
      <c r="J98" s="10"/>
    </row>
    <row r="99" spans="1:10" x14ac:dyDescent="0.2">
      <c r="A99" s="10"/>
      <c r="B99" s="10"/>
      <c r="C99" s="10"/>
      <c r="D99" s="10"/>
      <c r="E99" s="10"/>
      <c r="F99" s="10"/>
      <c r="G99" s="10"/>
      <c r="H99" s="10"/>
      <c r="I99" s="10"/>
      <c r="J99" s="10"/>
    </row>
    <row r="100" spans="1:10" x14ac:dyDescent="0.2">
      <c r="A100" s="10"/>
      <c r="B100" s="10"/>
      <c r="C100" s="10"/>
      <c r="D100" s="10"/>
      <c r="E100" s="10"/>
      <c r="F100" s="10"/>
      <c r="G100" s="10"/>
      <c r="H100" s="10"/>
      <c r="I100" s="10"/>
      <c r="J100" s="10"/>
    </row>
    <row r="101" spans="1:10" x14ac:dyDescent="0.2">
      <c r="A101" s="10"/>
      <c r="B101" s="10"/>
      <c r="C101" s="10"/>
      <c r="D101" s="10"/>
      <c r="E101" s="10"/>
      <c r="F101" s="10"/>
      <c r="G101" s="10"/>
      <c r="H101" s="10"/>
      <c r="I101" s="10"/>
      <c r="J101" s="10"/>
    </row>
    <row r="102" spans="1:10" x14ac:dyDescent="0.2">
      <c r="A102" s="10"/>
      <c r="B102" s="10"/>
      <c r="C102" s="10"/>
      <c r="D102" s="10"/>
      <c r="E102" s="10"/>
      <c r="F102" s="10"/>
      <c r="G102" s="10"/>
      <c r="H102" s="10"/>
      <c r="I102" s="10"/>
      <c r="J102" s="10"/>
    </row>
    <row r="103" spans="1:10" x14ac:dyDescent="0.2">
      <c r="A103" s="10"/>
      <c r="B103" s="10"/>
      <c r="C103" s="10"/>
      <c r="D103" s="10"/>
      <c r="E103" s="10"/>
      <c r="F103" s="10"/>
      <c r="G103" s="10"/>
      <c r="H103" s="10"/>
      <c r="I103" s="10"/>
      <c r="J103" s="10"/>
    </row>
    <row r="104" spans="1:10" x14ac:dyDescent="0.2">
      <c r="A104" s="10"/>
      <c r="B104" s="10"/>
      <c r="C104" s="10"/>
      <c r="D104" s="10"/>
      <c r="E104" s="10"/>
      <c r="F104" s="10"/>
      <c r="G104" s="10"/>
      <c r="H104" s="10"/>
      <c r="I104" s="10"/>
      <c r="J104" s="10"/>
    </row>
    <row r="105" spans="1:10" x14ac:dyDescent="0.2">
      <c r="A105" s="10"/>
      <c r="B105" s="10"/>
      <c r="C105" s="10"/>
      <c r="D105" s="10"/>
      <c r="E105" s="10"/>
      <c r="F105" s="10"/>
      <c r="G105" s="10"/>
      <c r="H105" s="10"/>
      <c r="I105" s="10"/>
      <c r="J105" s="10"/>
    </row>
    <row r="106" spans="1:10" x14ac:dyDescent="0.2">
      <c r="A106" s="10"/>
      <c r="B106" s="10"/>
      <c r="C106" s="10"/>
      <c r="D106" s="10"/>
      <c r="E106" s="10"/>
      <c r="F106" s="10"/>
      <c r="G106" s="10"/>
      <c r="H106" s="10"/>
      <c r="I106" s="10"/>
      <c r="J106" s="10"/>
    </row>
    <row r="107" spans="1:10" x14ac:dyDescent="0.2">
      <c r="A107" s="10"/>
      <c r="B107" s="10"/>
      <c r="C107" s="10"/>
      <c r="D107" s="10"/>
      <c r="E107" s="10"/>
      <c r="F107" s="10"/>
      <c r="G107" s="10"/>
      <c r="H107" s="10"/>
      <c r="I107" s="10"/>
      <c r="J107" s="10"/>
    </row>
    <row r="108" spans="1:10" x14ac:dyDescent="0.2">
      <c r="A108" s="10"/>
      <c r="B108" s="10"/>
      <c r="C108" s="10"/>
      <c r="D108" s="10"/>
      <c r="E108" s="10"/>
      <c r="F108" s="10"/>
      <c r="G108" s="10"/>
      <c r="H108" s="10"/>
      <c r="I108" s="10"/>
      <c r="J108" s="10"/>
    </row>
    <row r="109" spans="1:10" x14ac:dyDescent="0.2">
      <c r="A109" s="10"/>
      <c r="B109" s="10"/>
      <c r="C109" s="10"/>
      <c r="D109" s="10"/>
      <c r="E109" s="10"/>
      <c r="F109" s="10"/>
      <c r="G109" s="10"/>
      <c r="H109" s="10"/>
      <c r="I109" s="10"/>
      <c r="J109" s="10"/>
    </row>
    <row r="110" spans="1:10" x14ac:dyDescent="0.2">
      <c r="A110" s="10"/>
      <c r="B110" s="10"/>
      <c r="C110" s="10"/>
      <c r="D110" s="10"/>
      <c r="E110" s="10"/>
      <c r="F110" s="10"/>
      <c r="G110" s="10"/>
      <c r="H110" s="10"/>
      <c r="I110" s="10"/>
      <c r="J110" s="10"/>
    </row>
    <row r="111" spans="1:10" x14ac:dyDescent="0.2">
      <c r="A111" s="10"/>
      <c r="B111" s="10"/>
      <c r="C111" s="10"/>
      <c r="D111" s="10"/>
      <c r="E111" s="10"/>
      <c r="F111" s="10"/>
      <c r="G111" s="10"/>
      <c r="H111" s="10"/>
      <c r="I111" s="10"/>
      <c r="J111" s="10"/>
    </row>
    <row r="112" spans="1:10" x14ac:dyDescent="0.2">
      <c r="A112" s="10"/>
      <c r="B112" s="10"/>
      <c r="C112" s="10"/>
      <c r="D112" s="10"/>
      <c r="E112" s="10"/>
      <c r="F112" s="10"/>
      <c r="G112" s="10"/>
      <c r="H112" s="10"/>
      <c r="I112" s="10"/>
      <c r="J112" s="10"/>
    </row>
    <row r="113" spans="1:10" x14ac:dyDescent="0.2">
      <c r="A113" s="10"/>
      <c r="B113" s="10"/>
      <c r="C113" s="10"/>
      <c r="D113" s="10"/>
      <c r="E113" s="10"/>
      <c r="F113" s="10"/>
      <c r="G113" s="10"/>
      <c r="H113" s="10"/>
      <c r="I113" s="10"/>
      <c r="J113" s="10"/>
    </row>
    <row r="114" spans="1:10" x14ac:dyDescent="0.2">
      <c r="A114" s="10"/>
      <c r="B114" s="10"/>
      <c r="C114" s="10"/>
      <c r="D114" s="10"/>
      <c r="E114" s="10"/>
      <c r="F114" s="10"/>
      <c r="G114" s="10"/>
      <c r="H114" s="10"/>
      <c r="I114" s="10"/>
      <c r="J114" s="10"/>
    </row>
    <row r="115" spans="1:10" x14ac:dyDescent="0.2">
      <c r="A115" s="10"/>
      <c r="B115" s="10"/>
      <c r="C115" s="10"/>
      <c r="D115" s="10"/>
      <c r="E115" s="10"/>
      <c r="F115" s="10"/>
      <c r="G115" s="10"/>
      <c r="H115" s="10"/>
      <c r="I115" s="10"/>
      <c r="J115" s="10"/>
    </row>
    <row r="116" spans="1:10" x14ac:dyDescent="0.2">
      <c r="A116" s="10"/>
      <c r="B116" s="10"/>
      <c r="C116" s="10"/>
      <c r="D116" s="10"/>
      <c r="E116" s="10"/>
      <c r="F116" s="10"/>
      <c r="G116" s="10"/>
      <c r="H116" s="10"/>
      <c r="I116" s="10"/>
      <c r="J116" s="10"/>
    </row>
    <row r="117" spans="1:10" x14ac:dyDescent="0.2">
      <c r="A117" s="10"/>
      <c r="B117" s="10"/>
      <c r="C117" s="10"/>
      <c r="D117" s="10"/>
      <c r="E117" s="10"/>
      <c r="F117" s="10"/>
      <c r="G117" s="10"/>
      <c r="H117" s="10"/>
      <c r="I117" s="10"/>
      <c r="J117" s="10"/>
    </row>
    <row r="118" spans="1:10" x14ac:dyDescent="0.2">
      <c r="A118" s="10"/>
      <c r="B118" s="10"/>
      <c r="C118" s="10"/>
      <c r="D118" s="10"/>
      <c r="E118" s="10"/>
      <c r="F118" s="10"/>
      <c r="G118" s="10"/>
      <c r="H118" s="10"/>
      <c r="I118" s="10"/>
      <c r="J118" s="10"/>
    </row>
    <row r="119" spans="1:10" x14ac:dyDescent="0.2">
      <c r="A119" s="10"/>
      <c r="B119" s="10"/>
      <c r="C119" s="10"/>
      <c r="D119" s="10"/>
      <c r="E119" s="10"/>
      <c r="F119" s="10"/>
      <c r="G119" s="10"/>
      <c r="H119" s="10"/>
      <c r="I119" s="10"/>
      <c r="J119" s="10"/>
    </row>
    <row r="120" spans="1:10" x14ac:dyDescent="0.2">
      <c r="A120" s="10"/>
      <c r="B120" s="10"/>
      <c r="C120" s="10"/>
      <c r="D120" s="10"/>
      <c r="E120" s="10"/>
      <c r="F120" s="10"/>
      <c r="G120" s="10"/>
      <c r="H120" s="10"/>
      <c r="I120" s="10"/>
      <c r="J120" s="10"/>
    </row>
    <row r="121" spans="1:10" x14ac:dyDescent="0.2">
      <c r="A121" s="10"/>
      <c r="B121" s="10"/>
      <c r="C121" s="10"/>
      <c r="D121" s="10"/>
      <c r="E121" s="10"/>
      <c r="F121" s="10"/>
      <c r="G121" s="10"/>
      <c r="H121" s="10"/>
      <c r="I121" s="10"/>
      <c r="J121" s="10"/>
    </row>
    <row r="122" spans="1:10" x14ac:dyDescent="0.2">
      <c r="A122" s="10"/>
      <c r="B122" s="10"/>
      <c r="C122" s="10"/>
      <c r="D122" s="10"/>
      <c r="E122" s="10"/>
      <c r="F122" s="10"/>
      <c r="G122" s="10"/>
      <c r="H122" s="10"/>
      <c r="I122" s="10"/>
      <c r="J122" s="10"/>
    </row>
    <row r="123" spans="1:10" x14ac:dyDescent="0.2">
      <c r="A123" s="10"/>
      <c r="B123" s="10"/>
      <c r="C123" s="10"/>
      <c r="D123" s="10"/>
      <c r="E123" s="10"/>
      <c r="F123" s="10"/>
      <c r="G123" s="10"/>
      <c r="H123" s="10"/>
      <c r="I123" s="10"/>
      <c r="J123" s="10"/>
    </row>
    <row r="124" spans="1:10" x14ac:dyDescent="0.2">
      <c r="A124" s="10"/>
      <c r="B124" s="10"/>
      <c r="C124" s="10"/>
      <c r="D124" s="10"/>
      <c r="E124" s="10"/>
      <c r="F124" s="10"/>
      <c r="G124" s="10"/>
      <c r="H124" s="10"/>
      <c r="I124" s="10"/>
      <c r="J124" s="10"/>
    </row>
    <row r="125" spans="1:10" x14ac:dyDescent="0.2">
      <c r="A125" s="10"/>
      <c r="B125" s="10"/>
      <c r="C125" s="10"/>
      <c r="D125" s="10"/>
      <c r="E125" s="10"/>
      <c r="F125" s="10"/>
      <c r="G125" s="10"/>
      <c r="H125" s="10"/>
      <c r="I125" s="10"/>
      <c r="J125" s="10"/>
    </row>
    <row r="126" spans="1:10" x14ac:dyDescent="0.2">
      <c r="A126" s="10"/>
      <c r="B126" s="10"/>
      <c r="C126" s="10"/>
      <c r="D126" s="10"/>
      <c r="E126" s="10"/>
      <c r="F126" s="10"/>
      <c r="G126" s="10"/>
      <c r="H126" s="10"/>
      <c r="I126" s="10"/>
      <c r="J126" s="10"/>
    </row>
    <row r="127" spans="1:10" x14ac:dyDescent="0.2">
      <c r="A127" s="10"/>
      <c r="B127" s="10"/>
      <c r="C127" s="10"/>
      <c r="D127" s="10"/>
      <c r="E127" s="10"/>
      <c r="F127" s="10"/>
      <c r="G127" s="10"/>
      <c r="H127" s="10"/>
      <c r="I127" s="10"/>
      <c r="J127" s="10"/>
    </row>
    <row r="128" spans="1:10" x14ac:dyDescent="0.2">
      <c r="A128" s="10"/>
      <c r="B128" s="10"/>
      <c r="C128" s="10"/>
      <c r="D128" s="10"/>
      <c r="E128" s="10"/>
      <c r="F128" s="10"/>
      <c r="G128" s="10"/>
      <c r="H128" s="10"/>
      <c r="I128" s="10"/>
      <c r="J128" s="10"/>
    </row>
    <row r="129" spans="1:10" x14ac:dyDescent="0.2">
      <c r="A129" s="10"/>
      <c r="B129" s="10"/>
      <c r="C129" s="10"/>
      <c r="D129" s="10"/>
      <c r="E129" s="10"/>
      <c r="F129" s="10"/>
      <c r="G129" s="10"/>
      <c r="H129" s="10"/>
      <c r="I129" s="10"/>
      <c r="J129" s="10"/>
    </row>
    <row r="130" spans="1:10" x14ac:dyDescent="0.2">
      <c r="A130" s="10"/>
      <c r="B130" s="10"/>
      <c r="C130" s="10"/>
      <c r="D130" s="10"/>
      <c r="E130" s="10"/>
      <c r="F130" s="10"/>
      <c r="G130" s="10"/>
      <c r="H130" s="10"/>
      <c r="I130" s="10"/>
      <c r="J130" s="10"/>
    </row>
    <row r="131" spans="1:10" x14ac:dyDescent="0.2">
      <c r="A131" s="10"/>
      <c r="B131" s="10"/>
      <c r="C131" s="10"/>
      <c r="D131" s="10"/>
      <c r="E131" s="10"/>
      <c r="F131" s="10"/>
      <c r="G131" s="10"/>
      <c r="H131" s="10"/>
      <c r="I131" s="10"/>
      <c r="J131" s="10"/>
    </row>
    <row r="132" spans="1:10" x14ac:dyDescent="0.2">
      <c r="A132" s="10"/>
      <c r="B132" s="10"/>
      <c r="C132" s="10"/>
      <c r="D132" s="10"/>
      <c r="E132" s="10"/>
      <c r="F132" s="10"/>
      <c r="G132" s="10"/>
      <c r="H132" s="10"/>
      <c r="I132" s="10"/>
      <c r="J132" s="10"/>
    </row>
    <row r="133" spans="1:10" x14ac:dyDescent="0.2">
      <c r="A133" s="10"/>
      <c r="B133" s="10"/>
      <c r="C133" s="10"/>
      <c r="D133" s="10"/>
      <c r="E133" s="10"/>
      <c r="F133" s="10"/>
      <c r="G133" s="10"/>
      <c r="H133" s="10"/>
      <c r="I133" s="10"/>
      <c r="J133" s="10"/>
    </row>
    <row r="134" spans="1:10" x14ac:dyDescent="0.2">
      <c r="A134" s="10"/>
      <c r="B134" s="10"/>
      <c r="C134" s="10"/>
      <c r="D134" s="10"/>
      <c r="E134" s="10"/>
      <c r="F134" s="10"/>
      <c r="G134" s="10"/>
      <c r="H134" s="10"/>
      <c r="I134" s="10"/>
      <c r="J134" s="10"/>
    </row>
    <row r="135" spans="1:10" x14ac:dyDescent="0.2">
      <c r="A135" s="10"/>
      <c r="B135" s="10"/>
      <c r="C135" s="10"/>
      <c r="D135" s="10"/>
      <c r="E135" s="10"/>
      <c r="F135" s="10"/>
      <c r="G135" s="10"/>
      <c r="H135" s="10"/>
      <c r="I135" s="10"/>
      <c r="J135" s="10"/>
    </row>
    <row r="136" spans="1:10" x14ac:dyDescent="0.2">
      <c r="A136" s="10"/>
      <c r="B136" s="10"/>
      <c r="C136" s="10"/>
      <c r="D136" s="10"/>
      <c r="E136" s="10"/>
      <c r="F136" s="10"/>
      <c r="G136" s="10"/>
      <c r="H136" s="10"/>
      <c r="I136" s="10"/>
      <c r="J136" s="10"/>
    </row>
    <row r="137" spans="1:10" x14ac:dyDescent="0.2">
      <c r="A137" s="10"/>
      <c r="B137" s="10"/>
      <c r="C137" s="10"/>
      <c r="D137" s="10"/>
      <c r="E137" s="10"/>
      <c r="F137" s="10"/>
      <c r="G137" s="10"/>
      <c r="H137" s="10"/>
      <c r="I137" s="10"/>
      <c r="J137" s="10"/>
    </row>
    <row r="138" spans="1:10" x14ac:dyDescent="0.2">
      <c r="A138" s="10"/>
      <c r="B138" s="10"/>
      <c r="C138" s="10"/>
      <c r="D138" s="10"/>
      <c r="E138" s="10"/>
      <c r="F138" s="10"/>
      <c r="G138" s="10"/>
      <c r="H138" s="10"/>
      <c r="I138" s="10"/>
      <c r="J138" s="10"/>
    </row>
    <row r="139" spans="1:10" x14ac:dyDescent="0.2">
      <c r="A139" s="10"/>
      <c r="B139" s="10"/>
      <c r="C139" s="10"/>
      <c r="D139" s="10"/>
      <c r="E139" s="10"/>
      <c r="F139" s="10"/>
      <c r="G139" s="10"/>
      <c r="H139" s="10"/>
      <c r="I139" s="10"/>
      <c r="J139" s="10"/>
    </row>
    <row r="140" spans="1:10" x14ac:dyDescent="0.2">
      <c r="A140" s="10"/>
      <c r="B140" s="10"/>
      <c r="C140" s="10"/>
      <c r="D140" s="10"/>
      <c r="E140" s="10"/>
      <c r="F140" s="10"/>
      <c r="G140" s="10"/>
      <c r="H140" s="10"/>
      <c r="I140" s="10"/>
      <c r="J140" s="10"/>
    </row>
    <row r="141" spans="1:10" x14ac:dyDescent="0.2">
      <c r="A141" s="10"/>
      <c r="B141" s="10"/>
      <c r="C141" s="10"/>
      <c r="D141" s="10"/>
      <c r="E141" s="10"/>
      <c r="F141" s="10"/>
      <c r="G141" s="10"/>
      <c r="H141" s="10"/>
      <c r="I141" s="10"/>
      <c r="J141" s="10"/>
    </row>
    <row r="142" spans="1:10" x14ac:dyDescent="0.2">
      <c r="A142" s="10"/>
      <c r="B142" s="10"/>
      <c r="C142" s="10"/>
      <c r="D142" s="10"/>
      <c r="E142" s="10"/>
      <c r="F142" s="10"/>
      <c r="G142" s="10"/>
      <c r="H142" s="10"/>
      <c r="I142" s="10"/>
      <c r="J142" s="10"/>
    </row>
    <row r="143" spans="1:10" x14ac:dyDescent="0.2">
      <c r="A143" s="10"/>
      <c r="B143" s="10"/>
      <c r="C143" s="10"/>
      <c r="D143" s="10"/>
      <c r="E143" s="10"/>
      <c r="F143" s="10"/>
      <c r="G143" s="10"/>
      <c r="H143" s="10"/>
      <c r="I143" s="10"/>
      <c r="J143" s="10"/>
    </row>
    <row r="144" spans="1:10" x14ac:dyDescent="0.2">
      <c r="A144" s="10"/>
      <c r="B144" s="10"/>
      <c r="C144" s="10"/>
      <c r="D144" s="10"/>
      <c r="E144" s="10"/>
      <c r="F144" s="10"/>
      <c r="G144" s="10"/>
      <c r="H144" s="10"/>
      <c r="I144" s="10"/>
      <c r="J144" s="10"/>
    </row>
    <row r="145" spans="1:10" x14ac:dyDescent="0.2">
      <c r="A145" s="10"/>
      <c r="B145" s="10"/>
      <c r="C145" s="10"/>
      <c r="D145" s="10"/>
      <c r="E145" s="10"/>
      <c r="F145" s="10"/>
      <c r="G145" s="10"/>
      <c r="H145" s="10"/>
      <c r="I145" s="10"/>
      <c r="J145" s="10"/>
    </row>
    <row r="146" spans="1:10" x14ac:dyDescent="0.2">
      <c r="A146" s="10"/>
      <c r="B146" s="10"/>
      <c r="C146" s="10"/>
      <c r="D146" s="10"/>
      <c r="E146" s="10"/>
      <c r="F146" s="10"/>
      <c r="G146" s="10"/>
      <c r="H146" s="10"/>
      <c r="I146" s="10"/>
      <c r="J146" s="10"/>
    </row>
    <row r="147" spans="1:10" x14ac:dyDescent="0.2">
      <c r="A147" s="10"/>
      <c r="B147" s="10"/>
      <c r="C147" s="10"/>
      <c r="D147" s="10"/>
      <c r="E147" s="10"/>
      <c r="F147" s="10"/>
      <c r="G147" s="10"/>
      <c r="H147" s="10"/>
      <c r="I147" s="10"/>
      <c r="J147" s="10"/>
    </row>
    <row r="148" spans="1:10" x14ac:dyDescent="0.2">
      <c r="A148" s="10"/>
      <c r="B148" s="10"/>
      <c r="C148" s="10"/>
      <c r="D148" s="10"/>
      <c r="E148" s="10"/>
      <c r="F148" s="10"/>
      <c r="G148" s="10"/>
      <c r="H148" s="10"/>
      <c r="I148" s="10"/>
      <c r="J148" s="10"/>
    </row>
    <row r="149" spans="1:10" x14ac:dyDescent="0.2">
      <c r="A149" s="10"/>
      <c r="B149" s="10"/>
      <c r="C149" s="10"/>
      <c r="D149" s="10"/>
      <c r="E149" s="10"/>
      <c r="F149" s="10"/>
      <c r="G149" s="10"/>
      <c r="H149" s="10"/>
      <c r="I149" s="10"/>
      <c r="J149" s="10"/>
    </row>
    <row r="150" spans="1:10" x14ac:dyDescent="0.2">
      <c r="A150" s="10"/>
      <c r="B150" s="10"/>
      <c r="C150" s="10"/>
      <c r="D150" s="10"/>
      <c r="E150" s="10"/>
      <c r="F150" s="10"/>
      <c r="G150" s="10"/>
      <c r="H150" s="10"/>
      <c r="I150" s="10"/>
      <c r="J150" s="10"/>
    </row>
    <row r="151" spans="1:10" x14ac:dyDescent="0.2">
      <c r="A151" s="10"/>
      <c r="B151" s="10"/>
      <c r="C151" s="10"/>
      <c r="D151" s="10"/>
      <c r="E151" s="10"/>
      <c r="F151" s="10"/>
      <c r="G151" s="10"/>
      <c r="H151" s="10"/>
      <c r="I151" s="10"/>
      <c r="J151" s="10"/>
    </row>
    <row r="152" spans="1:10" x14ac:dyDescent="0.2">
      <c r="A152" s="10"/>
      <c r="B152" s="10"/>
      <c r="C152" s="10"/>
      <c r="D152" s="10"/>
      <c r="E152" s="10"/>
      <c r="F152" s="10"/>
      <c r="G152" s="10"/>
      <c r="H152" s="10"/>
      <c r="I152" s="10"/>
      <c r="J152" s="10"/>
    </row>
    <row r="153" spans="1:10" x14ac:dyDescent="0.2">
      <c r="A153" s="10"/>
      <c r="B153" s="10"/>
      <c r="C153" s="10"/>
      <c r="D153" s="10"/>
      <c r="E153" s="10"/>
      <c r="F153" s="10"/>
      <c r="G153" s="10"/>
      <c r="H153" s="10"/>
      <c r="I153" s="10"/>
      <c r="J153" s="10"/>
    </row>
    <row r="154" spans="1:10" x14ac:dyDescent="0.2">
      <c r="A154" s="10"/>
      <c r="B154" s="10"/>
      <c r="C154" s="10"/>
      <c r="D154" s="10"/>
      <c r="E154" s="10"/>
      <c r="F154" s="10"/>
      <c r="G154" s="10"/>
      <c r="H154" s="10"/>
      <c r="I154" s="10"/>
      <c r="J154" s="10"/>
    </row>
    <row r="155" spans="1:10" x14ac:dyDescent="0.2">
      <c r="A155" s="10"/>
      <c r="B155" s="10"/>
      <c r="C155" s="10"/>
      <c r="D155" s="10"/>
      <c r="E155" s="10"/>
      <c r="F155" s="10"/>
      <c r="G155" s="10"/>
      <c r="H155" s="10"/>
      <c r="I155" s="10"/>
      <c r="J155" s="10"/>
    </row>
    <row r="156" spans="1:10" x14ac:dyDescent="0.2">
      <c r="A156" s="10"/>
      <c r="B156" s="10"/>
      <c r="C156" s="10"/>
      <c r="D156" s="10"/>
      <c r="E156" s="10"/>
      <c r="F156" s="10"/>
      <c r="G156" s="10"/>
      <c r="H156" s="10"/>
      <c r="I156" s="10"/>
      <c r="J156" s="10"/>
    </row>
    <row r="157" spans="1:10" x14ac:dyDescent="0.2">
      <c r="A157" s="10"/>
      <c r="B157" s="10"/>
      <c r="C157" s="10"/>
      <c r="D157" s="10"/>
      <c r="E157" s="10"/>
      <c r="F157" s="10"/>
      <c r="G157" s="10"/>
      <c r="H157" s="10"/>
      <c r="I157" s="10"/>
      <c r="J157" s="10"/>
    </row>
    <row r="158" spans="1:10" x14ac:dyDescent="0.2">
      <c r="A158" s="10"/>
      <c r="B158" s="10"/>
      <c r="C158" s="10"/>
      <c r="D158" s="10"/>
      <c r="E158" s="10"/>
      <c r="F158" s="10"/>
      <c r="G158" s="10"/>
      <c r="H158" s="10"/>
      <c r="I158" s="10"/>
      <c r="J158" s="10"/>
    </row>
    <row r="159" spans="1:10" x14ac:dyDescent="0.2">
      <c r="A159" s="10"/>
      <c r="B159" s="10"/>
      <c r="C159" s="10"/>
      <c r="D159" s="10"/>
      <c r="E159" s="10"/>
      <c r="F159" s="10"/>
      <c r="G159" s="10"/>
      <c r="H159" s="10"/>
      <c r="I159" s="10"/>
      <c r="J159" s="10"/>
    </row>
    <row r="160" spans="1:10" x14ac:dyDescent="0.2">
      <c r="A160" s="10"/>
      <c r="B160" s="10"/>
      <c r="C160" s="10"/>
      <c r="D160" s="10"/>
      <c r="E160" s="10"/>
      <c r="F160" s="10"/>
      <c r="G160" s="10"/>
      <c r="H160" s="10"/>
      <c r="I160" s="10"/>
      <c r="J160" s="10"/>
    </row>
    <row r="161" spans="1:10" x14ac:dyDescent="0.2">
      <c r="A161" s="10"/>
      <c r="B161" s="10"/>
      <c r="C161" s="10"/>
      <c r="D161" s="10"/>
      <c r="E161" s="10"/>
      <c r="F161" s="10"/>
      <c r="G161" s="10"/>
      <c r="H161" s="10"/>
      <c r="I161" s="10"/>
      <c r="J161" s="10"/>
    </row>
    <row r="162" spans="1:10" x14ac:dyDescent="0.2">
      <c r="A162" s="10"/>
      <c r="B162" s="10"/>
      <c r="C162" s="10"/>
      <c r="D162" s="10"/>
      <c r="E162" s="10"/>
      <c r="F162" s="10"/>
      <c r="G162" s="10"/>
      <c r="H162" s="10"/>
      <c r="I162" s="10"/>
      <c r="J162" s="10"/>
    </row>
    <row r="163" spans="1:10" x14ac:dyDescent="0.2">
      <c r="A163" s="10"/>
      <c r="B163" s="10"/>
      <c r="C163" s="10"/>
      <c r="D163" s="10"/>
      <c r="E163" s="10"/>
      <c r="F163" s="10"/>
      <c r="G163" s="10"/>
      <c r="H163" s="10"/>
      <c r="I163" s="10"/>
      <c r="J163" s="10"/>
    </row>
    <row r="164" spans="1:10" x14ac:dyDescent="0.2">
      <c r="A164" s="10"/>
      <c r="B164" s="10"/>
      <c r="C164" s="10"/>
      <c r="D164" s="10"/>
      <c r="E164" s="10"/>
      <c r="F164" s="10"/>
      <c r="G164" s="10"/>
      <c r="H164" s="10"/>
      <c r="I164" s="10"/>
      <c r="J164" s="10"/>
    </row>
    <row r="165" spans="1:10" x14ac:dyDescent="0.2">
      <c r="A165" s="10"/>
      <c r="B165" s="10"/>
      <c r="C165" s="10"/>
      <c r="D165" s="10"/>
      <c r="E165" s="10"/>
      <c r="F165" s="10"/>
      <c r="G165" s="10"/>
      <c r="H165" s="10"/>
      <c r="I165" s="10"/>
      <c r="J165" s="10"/>
    </row>
    <row r="166" spans="1:10" x14ac:dyDescent="0.2">
      <c r="A166" s="10"/>
      <c r="B166" s="10"/>
      <c r="C166" s="10"/>
      <c r="D166" s="10"/>
      <c r="E166" s="10"/>
      <c r="F166" s="10"/>
      <c r="G166" s="10"/>
      <c r="H166" s="10"/>
      <c r="I166" s="10"/>
      <c r="J166" s="10"/>
    </row>
    <row r="167" spans="1:10" x14ac:dyDescent="0.2">
      <c r="A167" s="10"/>
      <c r="B167" s="10"/>
      <c r="C167" s="10"/>
      <c r="D167" s="10"/>
      <c r="E167" s="10"/>
      <c r="F167" s="10"/>
      <c r="G167" s="10"/>
      <c r="H167" s="10"/>
      <c r="I167" s="10"/>
      <c r="J167" s="10"/>
    </row>
    <row r="168" spans="1:10" x14ac:dyDescent="0.2">
      <c r="A168" s="10"/>
      <c r="B168" s="10"/>
      <c r="C168" s="10"/>
      <c r="D168" s="10"/>
      <c r="E168" s="10"/>
      <c r="F168" s="10"/>
      <c r="G168" s="10"/>
      <c r="H168" s="10"/>
      <c r="I168" s="10"/>
      <c r="J168" s="10"/>
    </row>
    <row r="169" spans="1:10" x14ac:dyDescent="0.2">
      <c r="A169" s="10"/>
      <c r="B169" s="10"/>
      <c r="C169" s="10"/>
      <c r="D169" s="10"/>
      <c r="E169" s="10"/>
      <c r="F169" s="10"/>
      <c r="G169" s="10"/>
      <c r="H169" s="10"/>
      <c r="I169" s="10"/>
      <c r="J169" s="10"/>
    </row>
    <row r="170" spans="1:10" x14ac:dyDescent="0.2">
      <c r="A170" s="10"/>
      <c r="B170" s="10"/>
      <c r="C170" s="10"/>
      <c r="D170" s="10"/>
      <c r="E170" s="10"/>
      <c r="F170" s="10"/>
      <c r="G170" s="10"/>
      <c r="H170" s="10"/>
      <c r="I170" s="10"/>
      <c r="J170" s="10"/>
    </row>
    <row r="171" spans="1:10" x14ac:dyDescent="0.2">
      <c r="A171" s="10"/>
      <c r="B171" s="10"/>
      <c r="C171" s="10"/>
      <c r="D171" s="10"/>
      <c r="E171" s="10"/>
      <c r="F171" s="10"/>
      <c r="G171" s="10"/>
      <c r="H171" s="10"/>
      <c r="I171" s="10"/>
      <c r="J171" s="10"/>
    </row>
    <row r="172" spans="1:10" x14ac:dyDescent="0.2">
      <c r="A172" s="10"/>
      <c r="B172" s="10"/>
      <c r="C172" s="10"/>
      <c r="D172" s="10"/>
      <c r="E172" s="10"/>
      <c r="F172" s="10"/>
      <c r="G172" s="10"/>
      <c r="H172" s="10"/>
      <c r="I172" s="10"/>
      <c r="J172" s="10"/>
    </row>
    <row r="173" spans="1:10" x14ac:dyDescent="0.2">
      <c r="A173" s="10"/>
      <c r="B173" s="10"/>
      <c r="C173" s="10"/>
      <c r="D173" s="10"/>
      <c r="E173" s="10"/>
      <c r="F173" s="10"/>
      <c r="G173" s="10"/>
      <c r="H173" s="10"/>
      <c r="I173" s="10"/>
      <c r="J173" s="10"/>
    </row>
    <row r="174" spans="1:10" x14ac:dyDescent="0.2">
      <c r="A174" s="10"/>
      <c r="B174" s="10"/>
      <c r="C174" s="10"/>
      <c r="D174" s="10"/>
      <c r="E174" s="10"/>
      <c r="F174" s="10"/>
      <c r="G174" s="10"/>
      <c r="H174" s="10"/>
      <c r="I174" s="10"/>
      <c r="J174" s="10"/>
    </row>
    <row r="175" spans="1:10" x14ac:dyDescent="0.2">
      <c r="A175" s="10"/>
      <c r="B175" s="10"/>
      <c r="C175" s="10"/>
      <c r="D175" s="10"/>
      <c r="E175" s="10"/>
      <c r="F175" s="10"/>
      <c r="G175" s="10"/>
      <c r="H175" s="10"/>
      <c r="I175" s="10"/>
      <c r="J175" s="10"/>
    </row>
    <row r="176" spans="1:10" x14ac:dyDescent="0.2">
      <c r="D176" s="10"/>
    </row>
  </sheetData>
  <mergeCells count="15">
    <mergeCell ref="A16:B16"/>
    <mergeCell ref="C16:D16"/>
    <mergeCell ref="A1:D1"/>
    <mergeCell ref="A2:D2"/>
    <mergeCell ref="A12:D12"/>
    <mergeCell ref="A14:B14"/>
    <mergeCell ref="C14:D14"/>
    <mergeCell ref="A15:B15"/>
    <mergeCell ref="C15:D15"/>
    <mergeCell ref="A17:B17"/>
    <mergeCell ref="C17:D17"/>
    <mergeCell ref="A18:B18"/>
    <mergeCell ref="C18:D18"/>
    <mergeCell ref="A19:B19"/>
    <mergeCell ref="C19:D19"/>
  </mergeCells>
  <hyperlinks>
    <hyperlink ref="C18" r:id="rId1"/>
    <hyperlink ref="D6" r:id="rId2"/>
    <hyperlink ref="D5" r:id="rId3"/>
    <hyperlink ref="D4" r:id="rId4"/>
    <hyperlink ref="D7" r:id="rId5"/>
    <hyperlink ref="D8" r:id="rId6"/>
    <hyperlink ref="D9" r:id="rId7"/>
    <hyperlink ref="D10" r:id="rId8"/>
    <hyperlink ref="E10" r:id="rId9"/>
    <hyperlink ref="E11" r:id="rId10"/>
    <hyperlink ref="D11" r:id="rId11"/>
  </hyperlinks>
  <printOptions horizontalCentered="1" verticalCentered="1"/>
  <pageMargins left="0" right="0" top="0" bottom="0" header="0.31496062992125984" footer="0"/>
  <pageSetup paperSize="9" scale="81" orientation="landscape" r:id="rId12"/>
  <headerFooter>
    <oddHeader>&amp;R&amp;G</oddHeader>
    <oddFooter>&amp;L&amp;P de &amp;N&amp;C&amp;"Arial,Negrita"GOBIERNO AUTÓNOMO DESCENTRALIZADO MUNICIPAL DE PEDRO MONCAYO&amp;RLiteral a3.- Regulaciones y procedimientos internos</oddFooter>
  </headerFooter>
  <legacyDrawingHF r:id="rId1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4"/>
  <dimension ref="A1:M207"/>
  <sheetViews>
    <sheetView topLeftCell="B73" zoomScaleNormal="100" workbookViewId="0">
      <selection activeCell="D77" sqref="D77:E77"/>
    </sheetView>
  </sheetViews>
  <sheetFormatPr baseColWidth="10" defaultColWidth="11.42578125" defaultRowHeight="12.75" x14ac:dyDescent="0.2"/>
  <cols>
    <col min="1" max="1" width="6" style="9" customWidth="1"/>
    <col min="2" max="2" width="21" style="9" customWidth="1"/>
    <col min="3" max="3" width="60.5703125" style="9" customWidth="1"/>
    <col min="4" max="4" width="66" style="9" customWidth="1"/>
    <col min="5" max="5" width="16.140625" style="127" customWidth="1"/>
    <col min="6" max="13" width="11.42578125" style="7"/>
    <col min="14" max="16384" width="11.42578125" style="9"/>
  </cols>
  <sheetData>
    <row r="1" spans="1:13" s="27" customFormat="1" ht="45" customHeight="1" x14ac:dyDescent="0.2">
      <c r="A1" s="457" t="s">
        <v>3</v>
      </c>
      <c r="B1" s="457"/>
      <c r="C1" s="457"/>
      <c r="D1" s="457"/>
      <c r="E1" s="457"/>
      <c r="F1" s="1"/>
      <c r="G1" s="1"/>
      <c r="H1" s="1"/>
      <c r="I1" s="1"/>
      <c r="J1" s="1"/>
      <c r="K1" s="1"/>
      <c r="L1" s="1"/>
      <c r="M1" s="1"/>
    </row>
    <row r="2" spans="1:13" s="27" customFormat="1" ht="24" customHeight="1" x14ac:dyDescent="0.2">
      <c r="A2" s="457" t="s">
        <v>31</v>
      </c>
      <c r="B2" s="459"/>
      <c r="C2" s="459"/>
      <c r="D2" s="459"/>
      <c r="E2" s="459"/>
      <c r="F2" s="1"/>
      <c r="G2" s="1"/>
      <c r="H2" s="1"/>
      <c r="I2" s="1"/>
      <c r="J2" s="1"/>
      <c r="K2" s="1"/>
      <c r="L2" s="1"/>
      <c r="M2" s="1"/>
    </row>
    <row r="3" spans="1:13" s="6" customFormat="1" ht="36" customHeight="1" x14ac:dyDescent="0.2">
      <c r="A3" s="158" t="s">
        <v>32</v>
      </c>
      <c r="B3" s="158" t="s">
        <v>33</v>
      </c>
      <c r="C3" s="158" t="s">
        <v>34</v>
      </c>
      <c r="D3" s="158" t="s">
        <v>35</v>
      </c>
      <c r="E3" s="121" t="s">
        <v>36</v>
      </c>
      <c r="F3" s="5"/>
      <c r="G3" s="5"/>
      <c r="H3" s="5"/>
      <c r="I3" s="5"/>
      <c r="J3" s="5"/>
      <c r="K3" s="5"/>
      <c r="L3" s="5"/>
      <c r="M3" s="5"/>
    </row>
    <row r="4" spans="1:13" s="4" customFormat="1" ht="21.75" customHeight="1" x14ac:dyDescent="0.2">
      <c r="A4" s="478" t="s">
        <v>901</v>
      </c>
      <c r="B4" s="478"/>
      <c r="C4" s="478"/>
      <c r="D4" s="478"/>
      <c r="E4" s="478"/>
      <c r="F4" s="3"/>
      <c r="G4" s="3"/>
      <c r="H4" s="3"/>
      <c r="I4" s="3"/>
      <c r="J4" s="3"/>
      <c r="K4" s="3"/>
      <c r="L4" s="3"/>
      <c r="M4" s="3"/>
    </row>
    <row r="5" spans="1:13" s="6" customFormat="1" ht="40.5" x14ac:dyDescent="0.2">
      <c r="A5" s="155">
        <v>1</v>
      </c>
      <c r="B5" s="156" t="s">
        <v>777</v>
      </c>
      <c r="C5" s="114" t="s">
        <v>890</v>
      </c>
      <c r="D5" s="114" t="s">
        <v>885</v>
      </c>
      <c r="E5" s="122">
        <v>85</v>
      </c>
      <c r="F5" s="5"/>
      <c r="G5" s="5"/>
      <c r="H5" s="5"/>
      <c r="I5" s="5"/>
      <c r="J5" s="5"/>
      <c r="K5" s="5"/>
      <c r="L5" s="5"/>
      <c r="M5" s="5"/>
    </row>
    <row r="6" spans="1:13" s="42" customFormat="1" ht="23.25" customHeight="1" x14ac:dyDescent="0.2">
      <c r="A6" s="453">
        <v>2</v>
      </c>
      <c r="B6" s="479" t="s">
        <v>862</v>
      </c>
      <c r="C6" s="489" t="s">
        <v>863</v>
      </c>
      <c r="D6" s="157" t="s">
        <v>864</v>
      </c>
      <c r="E6" s="118">
        <v>240</v>
      </c>
    </row>
    <row r="7" spans="1:13" s="42" customFormat="1" ht="21.75" customHeight="1" x14ac:dyDescent="0.2">
      <c r="A7" s="453"/>
      <c r="B7" s="479"/>
      <c r="C7" s="489"/>
      <c r="D7" s="157" t="s">
        <v>865</v>
      </c>
      <c r="E7" s="118">
        <v>1</v>
      </c>
    </row>
    <row r="8" spans="1:13" s="42" customFormat="1" ht="42.75" customHeight="1" x14ac:dyDescent="0.2">
      <c r="A8" s="453"/>
      <c r="B8" s="479"/>
      <c r="C8" s="489"/>
      <c r="D8" s="157" t="s">
        <v>866</v>
      </c>
      <c r="E8" s="118">
        <v>100</v>
      </c>
    </row>
    <row r="9" spans="1:13" s="42" customFormat="1" ht="21.75" customHeight="1" x14ac:dyDescent="0.2">
      <c r="A9" s="453"/>
      <c r="B9" s="479"/>
      <c r="C9" s="489"/>
      <c r="D9" s="157" t="s">
        <v>867</v>
      </c>
      <c r="E9" s="118">
        <v>90</v>
      </c>
    </row>
    <row r="10" spans="1:13" s="42" customFormat="1" ht="33.75" customHeight="1" x14ac:dyDescent="0.2">
      <c r="A10" s="453"/>
      <c r="B10" s="479"/>
      <c r="C10" s="489"/>
      <c r="D10" s="157" t="s">
        <v>868</v>
      </c>
      <c r="E10" s="118">
        <v>6</v>
      </c>
      <c r="H10" s="113"/>
    </row>
    <row r="11" spans="1:13" s="42" customFormat="1" ht="51" customHeight="1" x14ac:dyDescent="0.2">
      <c r="A11" s="453"/>
      <c r="B11" s="479"/>
      <c r="C11" s="489" t="s">
        <v>869</v>
      </c>
      <c r="D11" s="157" t="s">
        <v>870</v>
      </c>
      <c r="E11" s="118">
        <v>5</v>
      </c>
      <c r="H11" s="113"/>
    </row>
    <row r="12" spans="1:13" s="42" customFormat="1" ht="21" customHeight="1" x14ac:dyDescent="0.2">
      <c r="A12" s="453"/>
      <c r="B12" s="479"/>
      <c r="C12" s="489"/>
      <c r="D12" s="157" t="s">
        <v>871</v>
      </c>
      <c r="E12" s="118">
        <v>75</v>
      </c>
      <c r="H12" s="113"/>
    </row>
    <row r="13" spans="1:13" s="42" customFormat="1" ht="54" x14ac:dyDescent="0.2">
      <c r="A13" s="155">
        <v>3</v>
      </c>
      <c r="B13" s="156" t="s">
        <v>778</v>
      </c>
      <c r="C13" s="157" t="s">
        <v>886</v>
      </c>
      <c r="D13" s="157" t="s">
        <v>779</v>
      </c>
      <c r="E13" s="118">
        <v>60</v>
      </c>
    </row>
    <row r="14" spans="1:13" s="42" customFormat="1" ht="48" customHeight="1" x14ac:dyDescent="0.2">
      <c r="A14" s="453">
        <v>4</v>
      </c>
      <c r="B14" s="479" t="s">
        <v>780</v>
      </c>
      <c r="C14" s="480" t="s">
        <v>887</v>
      </c>
      <c r="D14" s="157" t="s">
        <v>781</v>
      </c>
      <c r="E14" s="118">
        <v>80</v>
      </c>
    </row>
    <row r="15" spans="1:13" s="42" customFormat="1" ht="46.5" customHeight="1" x14ac:dyDescent="0.2">
      <c r="A15" s="453"/>
      <c r="B15" s="479"/>
      <c r="C15" s="480"/>
      <c r="D15" s="157" t="s">
        <v>782</v>
      </c>
      <c r="E15" s="118">
        <v>100</v>
      </c>
    </row>
    <row r="16" spans="1:13" s="42" customFormat="1" ht="41.25" customHeight="1" x14ac:dyDescent="0.2">
      <c r="A16" s="453">
        <v>5</v>
      </c>
      <c r="B16" s="479" t="s">
        <v>783</v>
      </c>
      <c r="C16" s="480" t="s">
        <v>891</v>
      </c>
      <c r="D16" s="157" t="s">
        <v>784</v>
      </c>
      <c r="E16" s="118">
        <v>100</v>
      </c>
    </row>
    <row r="17" spans="1:13" s="42" customFormat="1" ht="50.25" customHeight="1" x14ac:dyDescent="0.2">
      <c r="A17" s="453"/>
      <c r="B17" s="479"/>
      <c r="C17" s="480"/>
      <c r="D17" s="157" t="s">
        <v>888</v>
      </c>
      <c r="E17" s="118">
        <v>100</v>
      </c>
    </row>
    <row r="18" spans="1:13" s="42" customFormat="1" ht="40.5" x14ac:dyDescent="0.2">
      <c r="A18" s="155">
        <v>6</v>
      </c>
      <c r="B18" s="156" t="s">
        <v>785</v>
      </c>
      <c r="C18" s="115" t="s">
        <v>889</v>
      </c>
      <c r="D18" s="157" t="s">
        <v>786</v>
      </c>
      <c r="E18" s="118">
        <v>70</v>
      </c>
    </row>
    <row r="19" spans="1:13" s="4" customFormat="1" ht="42.75" customHeight="1" x14ac:dyDescent="0.2">
      <c r="A19" s="478" t="s">
        <v>37</v>
      </c>
      <c r="B19" s="478"/>
      <c r="C19" s="478"/>
      <c r="D19" s="478"/>
      <c r="E19" s="478"/>
      <c r="F19" s="3"/>
      <c r="G19" s="3"/>
      <c r="H19" s="3"/>
      <c r="I19" s="3"/>
      <c r="J19" s="3"/>
      <c r="K19" s="3"/>
      <c r="L19" s="3"/>
      <c r="M19" s="3"/>
    </row>
    <row r="20" spans="1:13" s="42" customFormat="1" ht="79.5" customHeight="1" x14ac:dyDescent="0.2">
      <c r="A20" s="155">
        <v>7</v>
      </c>
      <c r="B20" s="156" t="s">
        <v>825</v>
      </c>
      <c r="C20" s="157" t="s">
        <v>895</v>
      </c>
      <c r="D20" s="157" t="s">
        <v>878</v>
      </c>
      <c r="E20" s="118">
        <v>13400</v>
      </c>
    </row>
    <row r="21" spans="1:13" s="42" customFormat="1" ht="84" customHeight="1" x14ac:dyDescent="0.2">
      <c r="A21" s="155">
        <v>8</v>
      </c>
      <c r="B21" s="156" t="s">
        <v>819</v>
      </c>
      <c r="C21" s="157" t="s">
        <v>892</v>
      </c>
      <c r="D21" s="157" t="s">
        <v>820</v>
      </c>
      <c r="E21" s="118">
        <v>90</v>
      </c>
    </row>
    <row r="22" spans="1:13" s="42" customFormat="1" ht="54" x14ac:dyDescent="0.2">
      <c r="A22" s="155">
        <v>9</v>
      </c>
      <c r="B22" s="156" t="s">
        <v>821</v>
      </c>
      <c r="C22" s="157" t="s">
        <v>822</v>
      </c>
      <c r="D22" s="117" t="s">
        <v>893</v>
      </c>
      <c r="E22" s="123">
        <v>80</v>
      </c>
    </row>
    <row r="23" spans="1:13" s="42" customFormat="1" ht="67.5" x14ac:dyDescent="0.2">
      <c r="A23" s="155">
        <v>10</v>
      </c>
      <c r="B23" s="156" t="s">
        <v>823</v>
      </c>
      <c r="C23" s="157" t="s">
        <v>894</v>
      </c>
      <c r="D23" s="157" t="s">
        <v>824</v>
      </c>
      <c r="E23" s="118">
        <v>7</v>
      </c>
    </row>
    <row r="24" spans="1:13" s="42" customFormat="1" ht="70.5" customHeight="1" x14ac:dyDescent="0.2">
      <c r="A24" s="453">
        <v>11</v>
      </c>
      <c r="B24" s="479" t="s">
        <v>880</v>
      </c>
      <c r="C24" s="480" t="s">
        <v>881</v>
      </c>
      <c r="D24" s="157" t="s">
        <v>882</v>
      </c>
      <c r="E24" s="118">
        <v>100</v>
      </c>
    </row>
    <row r="25" spans="1:13" s="42" customFormat="1" ht="75" customHeight="1" x14ac:dyDescent="0.2">
      <c r="A25" s="453"/>
      <c r="B25" s="479"/>
      <c r="C25" s="480"/>
      <c r="D25" s="157" t="s">
        <v>846</v>
      </c>
      <c r="E25" s="118">
        <v>4</v>
      </c>
    </row>
    <row r="26" spans="1:13" s="42" customFormat="1" ht="25.5" customHeight="1" x14ac:dyDescent="0.2">
      <c r="A26" s="453">
        <v>12</v>
      </c>
      <c r="B26" s="479" t="s">
        <v>847</v>
      </c>
      <c r="C26" s="489" t="s">
        <v>848</v>
      </c>
      <c r="D26" s="157" t="s">
        <v>849</v>
      </c>
      <c r="E26" s="118">
        <v>85</v>
      </c>
    </row>
    <row r="27" spans="1:13" s="42" customFormat="1" ht="24" customHeight="1" x14ac:dyDescent="0.2">
      <c r="A27" s="453"/>
      <c r="B27" s="479"/>
      <c r="C27" s="489"/>
      <c r="D27" s="157" t="s">
        <v>850</v>
      </c>
      <c r="E27" s="118">
        <v>90</v>
      </c>
    </row>
    <row r="28" spans="1:13" s="42" customFormat="1" ht="42.75" customHeight="1" x14ac:dyDescent="0.2">
      <c r="A28" s="453">
        <v>13</v>
      </c>
      <c r="B28" s="479" t="s">
        <v>851</v>
      </c>
      <c r="C28" s="489" t="s">
        <v>852</v>
      </c>
      <c r="D28" s="157" t="s">
        <v>853</v>
      </c>
      <c r="E28" s="118">
        <v>6</v>
      </c>
    </row>
    <row r="29" spans="1:13" s="42" customFormat="1" ht="42.75" customHeight="1" x14ac:dyDescent="0.2">
      <c r="A29" s="453"/>
      <c r="B29" s="479"/>
      <c r="C29" s="489"/>
      <c r="D29" s="157" t="s">
        <v>854</v>
      </c>
      <c r="E29" s="118">
        <v>150000</v>
      </c>
    </row>
    <row r="30" spans="1:13" s="4" customFormat="1" ht="42.75" customHeight="1" x14ac:dyDescent="0.2">
      <c r="A30" s="478" t="s">
        <v>1170</v>
      </c>
      <c r="B30" s="478"/>
      <c r="C30" s="478"/>
      <c r="D30" s="478"/>
      <c r="E30" s="478"/>
      <c r="F30" s="3"/>
      <c r="G30" s="3"/>
      <c r="H30" s="3"/>
      <c r="I30" s="3"/>
      <c r="J30" s="3"/>
      <c r="K30" s="3"/>
      <c r="L30" s="3"/>
      <c r="M30" s="3"/>
    </row>
    <row r="31" spans="1:13" s="42" customFormat="1" ht="94.5" x14ac:dyDescent="0.2">
      <c r="A31" s="155">
        <v>14</v>
      </c>
      <c r="B31" s="156" t="s">
        <v>826</v>
      </c>
      <c r="C31" s="157" t="s">
        <v>896</v>
      </c>
      <c r="D31" s="157" t="s">
        <v>827</v>
      </c>
      <c r="E31" s="118">
        <v>85</v>
      </c>
    </row>
    <row r="32" spans="1:13" s="42" customFormat="1" ht="42.75" customHeight="1" x14ac:dyDescent="0.2">
      <c r="A32" s="453">
        <v>15</v>
      </c>
      <c r="B32" s="479" t="s">
        <v>828</v>
      </c>
      <c r="C32" s="489" t="s">
        <v>829</v>
      </c>
      <c r="D32" s="157" t="s">
        <v>830</v>
      </c>
      <c r="E32" s="118">
        <v>360</v>
      </c>
    </row>
    <row r="33" spans="1:5" s="42" customFormat="1" ht="42.75" customHeight="1" x14ac:dyDescent="0.2">
      <c r="A33" s="453"/>
      <c r="B33" s="479"/>
      <c r="C33" s="489"/>
      <c r="D33" s="157" t="s">
        <v>831</v>
      </c>
      <c r="E33" s="118">
        <v>7</v>
      </c>
    </row>
    <row r="34" spans="1:5" s="42" customFormat="1" ht="42.75" customHeight="1" x14ac:dyDescent="0.2">
      <c r="A34" s="453"/>
      <c r="B34" s="479"/>
      <c r="C34" s="489"/>
      <c r="D34" s="157" t="s">
        <v>832</v>
      </c>
      <c r="E34" s="118">
        <v>5</v>
      </c>
    </row>
    <row r="35" spans="1:5" s="42" customFormat="1" ht="81" x14ac:dyDescent="0.2">
      <c r="A35" s="453">
        <v>16</v>
      </c>
      <c r="B35" s="479" t="s">
        <v>1172</v>
      </c>
      <c r="C35" s="157" t="s">
        <v>897</v>
      </c>
      <c r="D35" s="157" t="s">
        <v>833</v>
      </c>
      <c r="E35" s="118">
        <v>60</v>
      </c>
    </row>
    <row r="36" spans="1:5" s="42" customFormat="1" ht="67.5" x14ac:dyDescent="0.2">
      <c r="A36" s="453"/>
      <c r="B36" s="479"/>
      <c r="C36" s="157" t="s">
        <v>898</v>
      </c>
      <c r="D36" s="157" t="s">
        <v>834</v>
      </c>
      <c r="E36" s="118">
        <v>75</v>
      </c>
    </row>
    <row r="37" spans="1:5" s="42" customFormat="1" ht="94.5" x14ac:dyDescent="0.2">
      <c r="A37" s="155">
        <v>17</v>
      </c>
      <c r="B37" s="156" t="s">
        <v>835</v>
      </c>
      <c r="C37" s="157" t="s">
        <v>899</v>
      </c>
      <c r="D37" s="157" t="s">
        <v>836</v>
      </c>
      <c r="E37" s="118">
        <v>50</v>
      </c>
    </row>
    <row r="38" spans="1:5" s="42" customFormat="1" ht="67.5" x14ac:dyDescent="0.2">
      <c r="A38" s="155">
        <v>18</v>
      </c>
      <c r="B38" s="156" t="s">
        <v>837</v>
      </c>
      <c r="C38" s="157" t="s">
        <v>1173</v>
      </c>
      <c r="D38" s="157" t="s">
        <v>838</v>
      </c>
      <c r="E38" s="118">
        <v>7</v>
      </c>
    </row>
    <row r="39" spans="1:5" s="42" customFormat="1" ht="54" x14ac:dyDescent="0.2">
      <c r="A39" s="155">
        <v>19</v>
      </c>
      <c r="B39" s="156" t="s">
        <v>839</v>
      </c>
      <c r="C39" s="157" t="s">
        <v>1174</v>
      </c>
      <c r="D39" s="157" t="s">
        <v>840</v>
      </c>
      <c r="E39" s="118">
        <v>86</v>
      </c>
    </row>
    <row r="40" spans="1:5" s="42" customFormat="1" ht="135" x14ac:dyDescent="0.2">
      <c r="A40" s="155">
        <v>20</v>
      </c>
      <c r="B40" s="156" t="s">
        <v>841</v>
      </c>
      <c r="C40" s="157" t="s">
        <v>918</v>
      </c>
      <c r="D40" s="157" t="s">
        <v>905</v>
      </c>
      <c r="E40" s="118">
        <v>5</v>
      </c>
    </row>
    <row r="41" spans="1:5" s="42" customFormat="1" ht="40.5" x14ac:dyDescent="0.2">
      <c r="A41" s="453">
        <v>21</v>
      </c>
      <c r="B41" s="479" t="s">
        <v>842</v>
      </c>
      <c r="C41" s="489" t="s">
        <v>843</v>
      </c>
      <c r="D41" s="157" t="s">
        <v>917</v>
      </c>
      <c r="E41" s="118">
        <v>540</v>
      </c>
    </row>
    <row r="42" spans="1:5" s="42" customFormat="1" ht="54" x14ac:dyDescent="0.2">
      <c r="A42" s="453"/>
      <c r="B42" s="479"/>
      <c r="C42" s="489"/>
      <c r="D42" s="157" t="s">
        <v>906</v>
      </c>
      <c r="E42" s="118">
        <v>10000</v>
      </c>
    </row>
    <row r="43" spans="1:5" s="42" customFormat="1" ht="54" x14ac:dyDescent="0.2">
      <c r="A43" s="453"/>
      <c r="B43" s="479"/>
      <c r="C43" s="489"/>
      <c r="D43" s="157" t="s">
        <v>919</v>
      </c>
      <c r="E43" s="118">
        <v>240</v>
      </c>
    </row>
    <row r="44" spans="1:5" s="42" customFormat="1" ht="54" x14ac:dyDescent="0.2">
      <c r="A44" s="453"/>
      <c r="B44" s="479"/>
      <c r="C44" s="489"/>
      <c r="D44" s="157" t="s">
        <v>907</v>
      </c>
      <c r="E44" s="118">
        <v>80</v>
      </c>
    </row>
    <row r="45" spans="1:5" s="42" customFormat="1" ht="40.5" x14ac:dyDescent="0.2">
      <c r="A45" s="453"/>
      <c r="B45" s="479"/>
      <c r="C45" s="489"/>
      <c r="D45" s="119" t="s">
        <v>908</v>
      </c>
      <c r="E45" s="118">
        <v>200</v>
      </c>
    </row>
    <row r="46" spans="1:5" s="42" customFormat="1" ht="24.75" customHeight="1" x14ac:dyDescent="0.2">
      <c r="A46" s="453">
        <v>22</v>
      </c>
      <c r="B46" s="479" t="s">
        <v>844</v>
      </c>
      <c r="C46" s="489" t="s">
        <v>845</v>
      </c>
      <c r="D46" s="173" t="s">
        <v>1183</v>
      </c>
      <c r="E46" s="118">
        <v>13</v>
      </c>
    </row>
    <row r="47" spans="1:5" s="42" customFormat="1" ht="27" x14ac:dyDescent="0.2">
      <c r="A47" s="453"/>
      <c r="B47" s="479"/>
      <c r="C47" s="489"/>
      <c r="D47" s="119" t="s">
        <v>1184</v>
      </c>
      <c r="E47" s="118">
        <v>3</v>
      </c>
    </row>
    <row r="48" spans="1:5" s="42" customFormat="1" ht="40.5" x14ac:dyDescent="0.2">
      <c r="A48" s="453"/>
      <c r="B48" s="479"/>
      <c r="C48" s="489"/>
      <c r="D48" s="119" t="s">
        <v>1185</v>
      </c>
      <c r="E48" s="118">
        <v>500</v>
      </c>
    </row>
    <row r="49" spans="1:13" s="42" customFormat="1" ht="40.5" x14ac:dyDescent="0.2">
      <c r="A49" s="155">
        <v>23</v>
      </c>
      <c r="B49" s="156" t="s">
        <v>902</v>
      </c>
      <c r="C49" s="157" t="s">
        <v>903</v>
      </c>
      <c r="D49" s="157" t="s">
        <v>904</v>
      </c>
      <c r="E49" s="118">
        <v>100</v>
      </c>
    </row>
    <row r="50" spans="1:13" s="42" customFormat="1" ht="60.75" customHeight="1" x14ac:dyDescent="0.2">
      <c r="A50" s="155">
        <v>24</v>
      </c>
      <c r="B50" s="156" t="s">
        <v>858</v>
      </c>
      <c r="C50" s="157" t="s">
        <v>859</v>
      </c>
      <c r="D50" s="157" t="s">
        <v>1186</v>
      </c>
      <c r="E50" s="118">
        <v>3</v>
      </c>
    </row>
    <row r="51" spans="1:13" s="42" customFormat="1" ht="94.5" x14ac:dyDescent="0.2">
      <c r="A51" s="166">
        <v>25</v>
      </c>
      <c r="B51" s="171" t="s">
        <v>860</v>
      </c>
      <c r="C51" s="172" t="s">
        <v>861</v>
      </c>
      <c r="D51" s="157" t="s">
        <v>1187</v>
      </c>
      <c r="E51" s="118">
        <v>5</v>
      </c>
    </row>
    <row r="52" spans="1:13" s="42" customFormat="1" ht="38.25" customHeight="1" x14ac:dyDescent="0.2">
      <c r="A52" s="155">
        <v>26</v>
      </c>
      <c r="B52" s="156" t="s">
        <v>855</v>
      </c>
      <c r="C52" s="157" t="s">
        <v>856</v>
      </c>
      <c r="D52" s="157" t="s">
        <v>857</v>
      </c>
      <c r="E52" s="118">
        <v>11000</v>
      </c>
    </row>
    <row r="53" spans="1:13" s="42" customFormat="1" ht="42.75" customHeight="1" x14ac:dyDescent="0.2">
      <c r="A53" s="453">
        <v>27</v>
      </c>
      <c r="B53" s="479" t="s">
        <v>872</v>
      </c>
      <c r="C53" s="489" t="s">
        <v>873</v>
      </c>
      <c r="D53" s="157" t="s">
        <v>874</v>
      </c>
      <c r="E53" s="118">
        <v>100</v>
      </c>
    </row>
    <row r="54" spans="1:13" s="42" customFormat="1" ht="42.75" customHeight="1" x14ac:dyDescent="0.2">
      <c r="A54" s="453"/>
      <c r="B54" s="479"/>
      <c r="C54" s="489"/>
      <c r="D54" s="157" t="s">
        <v>1188</v>
      </c>
      <c r="E54" s="118">
        <v>1</v>
      </c>
    </row>
    <row r="55" spans="1:13" s="42" customFormat="1" ht="62.25" customHeight="1" x14ac:dyDescent="0.2">
      <c r="A55" s="453"/>
      <c r="B55" s="479"/>
      <c r="C55" s="489"/>
      <c r="D55" s="173" t="s">
        <v>1189</v>
      </c>
      <c r="E55" s="118">
        <v>100</v>
      </c>
    </row>
    <row r="56" spans="1:13" s="42" customFormat="1" ht="64.5" customHeight="1" x14ac:dyDescent="0.2">
      <c r="A56" s="453"/>
      <c r="B56" s="479"/>
      <c r="C56" s="489"/>
      <c r="D56" s="157" t="s">
        <v>1190</v>
      </c>
      <c r="E56" s="118">
        <v>100</v>
      </c>
    </row>
    <row r="57" spans="1:13" s="42" customFormat="1" ht="42.75" customHeight="1" x14ac:dyDescent="0.2">
      <c r="A57" s="453">
        <v>28</v>
      </c>
      <c r="B57" s="479" t="s">
        <v>875</v>
      </c>
      <c r="C57" s="489" t="s">
        <v>876</v>
      </c>
      <c r="D57" s="157" t="s">
        <v>877</v>
      </c>
      <c r="E57" s="118">
        <v>100</v>
      </c>
    </row>
    <row r="58" spans="1:13" s="42" customFormat="1" ht="42.75" customHeight="1" x14ac:dyDescent="0.2">
      <c r="A58" s="453"/>
      <c r="B58" s="479"/>
      <c r="C58" s="489"/>
      <c r="D58" s="157" t="s">
        <v>1191</v>
      </c>
      <c r="E58" s="118">
        <v>8000</v>
      </c>
    </row>
    <row r="59" spans="1:13" s="4" customFormat="1" ht="42.75" customHeight="1" x14ac:dyDescent="0.2">
      <c r="A59" s="478" t="s">
        <v>900</v>
      </c>
      <c r="B59" s="478"/>
      <c r="C59" s="478"/>
      <c r="D59" s="478"/>
      <c r="E59" s="478"/>
      <c r="F59" s="3"/>
      <c r="G59" s="3"/>
      <c r="H59" s="3"/>
      <c r="I59" s="3"/>
      <c r="J59" s="3"/>
      <c r="K59" s="3"/>
      <c r="L59" s="3"/>
      <c r="M59" s="3"/>
    </row>
    <row r="60" spans="1:13" s="42" customFormat="1" ht="54.75" customHeight="1" x14ac:dyDescent="0.2">
      <c r="A60" s="155">
        <v>29</v>
      </c>
      <c r="B60" s="156" t="s">
        <v>787</v>
      </c>
      <c r="C60" s="157" t="s">
        <v>788</v>
      </c>
      <c r="D60" s="157" t="s">
        <v>883</v>
      </c>
      <c r="E60" s="118">
        <v>100</v>
      </c>
    </row>
    <row r="61" spans="1:13" s="42" customFormat="1" ht="42.75" customHeight="1" x14ac:dyDescent="0.2">
      <c r="A61" s="155">
        <v>30</v>
      </c>
      <c r="B61" s="156" t="s">
        <v>789</v>
      </c>
      <c r="C61" s="157" t="s">
        <v>790</v>
      </c>
      <c r="D61" s="157" t="s">
        <v>884</v>
      </c>
      <c r="E61" s="118">
        <v>100</v>
      </c>
    </row>
    <row r="62" spans="1:13" s="42" customFormat="1" ht="42.75" customHeight="1" x14ac:dyDescent="0.2">
      <c r="A62" s="453">
        <v>31</v>
      </c>
      <c r="B62" s="479" t="s">
        <v>791</v>
      </c>
      <c r="C62" s="480" t="s">
        <v>792</v>
      </c>
      <c r="D62" s="120" t="s">
        <v>793</v>
      </c>
      <c r="E62" s="123">
        <v>1</v>
      </c>
    </row>
    <row r="63" spans="1:13" s="42" customFormat="1" ht="42.75" customHeight="1" x14ac:dyDescent="0.2">
      <c r="A63" s="453"/>
      <c r="B63" s="479"/>
      <c r="C63" s="480"/>
      <c r="D63" s="120" t="s">
        <v>794</v>
      </c>
      <c r="E63" s="123">
        <v>2</v>
      </c>
    </row>
    <row r="64" spans="1:13" s="42" customFormat="1" ht="42.75" customHeight="1" x14ac:dyDescent="0.2">
      <c r="A64" s="453"/>
      <c r="B64" s="479"/>
      <c r="C64" s="480"/>
      <c r="D64" s="120" t="s">
        <v>795</v>
      </c>
      <c r="E64" s="123">
        <v>30</v>
      </c>
    </row>
    <row r="65" spans="1:13" s="42" customFormat="1" ht="42.75" customHeight="1" x14ac:dyDescent="0.2">
      <c r="A65" s="453"/>
      <c r="B65" s="479"/>
      <c r="C65" s="480"/>
      <c r="D65" s="120" t="s">
        <v>796</v>
      </c>
      <c r="E65" s="123">
        <v>30</v>
      </c>
    </row>
    <row r="66" spans="1:13" s="42" customFormat="1" ht="42.75" customHeight="1" x14ac:dyDescent="0.2">
      <c r="A66" s="453"/>
      <c r="B66" s="479"/>
      <c r="C66" s="480"/>
      <c r="D66" s="120" t="s">
        <v>797</v>
      </c>
      <c r="E66" s="123">
        <v>4</v>
      </c>
    </row>
    <row r="67" spans="1:13" s="42" customFormat="1" ht="31.5" customHeight="1" x14ac:dyDescent="0.2">
      <c r="A67" s="453"/>
      <c r="B67" s="479"/>
      <c r="C67" s="480"/>
      <c r="D67" s="159" t="s">
        <v>798</v>
      </c>
      <c r="E67" s="124">
        <v>12</v>
      </c>
    </row>
    <row r="68" spans="1:13" s="42" customFormat="1" ht="42.75" customHeight="1" x14ac:dyDescent="0.2">
      <c r="A68" s="155">
        <v>32</v>
      </c>
      <c r="B68" s="156" t="s">
        <v>799</v>
      </c>
      <c r="C68" s="115" t="s">
        <v>800</v>
      </c>
      <c r="D68" s="115" t="s">
        <v>1192</v>
      </c>
      <c r="E68" s="123">
        <v>100</v>
      </c>
    </row>
    <row r="69" spans="1:13" s="42" customFormat="1" ht="42.75" customHeight="1" x14ac:dyDescent="0.2">
      <c r="A69" s="453">
        <v>33</v>
      </c>
      <c r="B69" s="479" t="s">
        <v>801</v>
      </c>
      <c r="C69" s="489" t="s">
        <v>802</v>
      </c>
      <c r="D69" s="157" t="s">
        <v>803</v>
      </c>
      <c r="E69" s="118">
        <v>90</v>
      </c>
    </row>
    <row r="70" spans="1:13" s="42" customFormat="1" ht="42.75" customHeight="1" x14ac:dyDescent="0.2">
      <c r="A70" s="453"/>
      <c r="B70" s="479"/>
      <c r="C70" s="489"/>
      <c r="D70" s="157" t="s">
        <v>804</v>
      </c>
      <c r="E70" s="118">
        <v>100</v>
      </c>
    </row>
    <row r="71" spans="1:13" s="42" customFormat="1" ht="42.75" customHeight="1" x14ac:dyDescent="0.2">
      <c r="A71" s="155">
        <v>34</v>
      </c>
      <c r="B71" s="156" t="s">
        <v>805</v>
      </c>
      <c r="C71" s="157" t="s">
        <v>806</v>
      </c>
      <c r="D71" s="157" t="s">
        <v>807</v>
      </c>
      <c r="E71" s="118">
        <v>100</v>
      </c>
    </row>
    <row r="72" spans="1:13" s="42" customFormat="1" ht="42.75" customHeight="1" x14ac:dyDescent="0.2">
      <c r="A72" s="155">
        <v>35</v>
      </c>
      <c r="B72" s="156" t="s">
        <v>808</v>
      </c>
      <c r="C72" s="157" t="s">
        <v>809</v>
      </c>
      <c r="D72" s="157" t="s">
        <v>810</v>
      </c>
      <c r="E72" s="118">
        <v>100</v>
      </c>
    </row>
    <row r="73" spans="1:13" s="42" customFormat="1" ht="42.75" customHeight="1" x14ac:dyDescent="0.2">
      <c r="A73" s="453">
        <v>36</v>
      </c>
      <c r="B73" s="479" t="s">
        <v>811</v>
      </c>
      <c r="C73" s="157" t="s">
        <v>812</v>
      </c>
      <c r="D73" s="157" t="s">
        <v>813</v>
      </c>
      <c r="E73" s="118">
        <v>5</v>
      </c>
    </row>
    <row r="74" spans="1:13" s="42" customFormat="1" ht="42.75" customHeight="1" x14ac:dyDescent="0.2">
      <c r="A74" s="453"/>
      <c r="B74" s="479"/>
      <c r="C74" s="157" t="s">
        <v>814</v>
      </c>
      <c r="D74" s="157" t="s">
        <v>815</v>
      </c>
      <c r="E74" s="118">
        <v>95</v>
      </c>
    </row>
    <row r="75" spans="1:13" s="42" customFormat="1" ht="42.75" customHeight="1" x14ac:dyDescent="0.2">
      <c r="A75" s="155">
        <v>37</v>
      </c>
      <c r="B75" s="156" t="s">
        <v>816</v>
      </c>
      <c r="C75" s="157" t="s">
        <v>817</v>
      </c>
      <c r="D75" s="157" t="s">
        <v>818</v>
      </c>
      <c r="E75" s="118">
        <v>90</v>
      </c>
    </row>
    <row r="76" spans="1:13" s="4" customFormat="1" ht="43.5" customHeight="1" x14ac:dyDescent="0.2">
      <c r="A76" s="483" t="s">
        <v>38</v>
      </c>
      <c r="B76" s="483"/>
      <c r="C76" s="483"/>
      <c r="D76" s="483"/>
      <c r="E76" s="165" t="s">
        <v>1171</v>
      </c>
      <c r="F76" s="3"/>
      <c r="G76" s="3"/>
      <c r="H76" s="3"/>
      <c r="I76" s="3"/>
      <c r="J76" s="3"/>
      <c r="K76" s="3"/>
      <c r="L76" s="3"/>
      <c r="M76" s="3"/>
    </row>
    <row r="77" spans="1:13" s="6" customFormat="1" ht="33.75" customHeight="1" x14ac:dyDescent="0.2">
      <c r="A77" s="456" t="s">
        <v>0</v>
      </c>
      <c r="B77" s="482"/>
      <c r="C77" s="482"/>
      <c r="D77" s="460">
        <v>43039</v>
      </c>
      <c r="E77" s="453"/>
      <c r="F77" s="5"/>
      <c r="G77" s="5"/>
      <c r="H77" s="5"/>
      <c r="I77" s="5"/>
      <c r="J77" s="5"/>
      <c r="K77" s="5"/>
      <c r="L77" s="5"/>
      <c r="M77" s="5"/>
    </row>
    <row r="78" spans="1:13" s="6" customFormat="1" ht="33.75" customHeight="1" x14ac:dyDescent="0.2">
      <c r="A78" s="484" t="s">
        <v>17</v>
      </c>
      <c r="B78" s="485"/>
      <c r="C78" s="485"/>
      <c r="D78" s="486" t="s">
        <v>10</v>
      </c>
      <c r="E78" s="486"/>
      <c r="F78" s="5"/>
      <c r="G78" s="5"/>
      <c r="H78" s="5"/>
      <c r="I78" s="5"/>
      <c r="J78" s="5"/>
      <c r="K78" s="5"/>
      <c r="L78" s="5"/>
      <c r="M78" s="5"/>
    </row>
    <row r="79" spans="1:13" s="6" customFormat="1" ht="33.75" customHeight="1" x14ac:dyDescent="0.2">
      <c r="A79" s="456" t="s">
        <v>39</v>
      </c>
      <c r="B79" s="482"/>
      <c r="C79" s="482"/>
      <c r="D79" s="453" t="s">
        <v>394</v>
      </c>
      <c r="E79" s="453"/>
      <c r="F79" s="5"/>
      <c r="G79" s="5"/>
      <c r="H79" s="5"/>
      <c r="I79" s="5"/>
      <c r="J79" s="5"/>
      <c r="K79" s="5"/>
      <c r="L79" s="5"/>
      <c r="M79" s="5"/>
    </row>
    <row r="80" spans="1:13" s="6" customFormat="1" ht="33.75" customHeight="1" x14ac:dyDescent="0.2">
      <c r="A80" s="456" t="s">
        <v>40</v>
      </c>
      <c r="B80" s="482"/>
      <c r="C80" s="482"/>
      <c r="D80" s="481" t="s">
        <v>2070</v>
      </c>
      <c r="E80" s="481"/>
      <c r="F80" s="5"/>
      <c r="G80" s="5"/>
      <c r="H80" s="5"/>
      <c r="I80" s="5"/>
      <c r="J80" s="5"/>
      <c r="K80" s="5"/>
      <c r="L80" s="5"/>
      <c r="M80" s="5"/>
    </row>
    <row r="81" spans="1:13" s="6" customFormat="1" ht="33.75" customHeight="1" x14ac:dyDescent="0.2">
      <c r="A81" s="456" t="s">
        <v>1</v>
      </c>
      <c r="B81" s="482"/>
      <c r="C81" s="482"/>
      <c r="D81" s="487" t="s">
        <v>2069</v>
      </c>
      <c r="E81" s="488"/>
      <c r="F81" s="5"/>
      <c r="G81" s="5"/>
      <c r="H81" s="5"/>
      <c r="I81" s="5"/>
      <c r="J81" s="5"/>
      <c r="K81" s="5"/>
      <c r="L81" s="5"/>
      <c r="M81" s="5"/>
    </row>
    <row r="82" spans="1:13" s="6" customFormat="1" ht="33.75" customHeight="1" x14ac:dyDescent="0.2">
      <c r="A82" s="456" t="s">
        <v>2</v>
      </c>
      <c r="B82" s="482"/>
      <c r="C82" s="482"/>
      <c r="D82" s="453" t="s">
        <v>879</v>
      </c>
      <c r="E82" s="453"/>
      <c r="F82" s="5"/>
      <c r="G82" s="5"/>
      <c r="H82" s="5"/>
      <c r="I82" s="5"/>
      <c r="J82" s="5"/>
      <c r="K82" s="5"/>
      <c r="L82" s="5"/>
      <c r="M82" s="5"/>
    </row>
    <row r="83" spans="1:13" s="7" customFormat="1" x14ac:dyDescent="0.2">
      <c r="D83" s="28"/>
      <c r="E83" s="125"/>
    </row>
    <row r="84" spans="1:13" s="7" customFormat="1" x14ac:dyDescent="0.2">
      <c r="A84" s="8"/>
      <c r="D84" s="28"/>
      <c r="E84" s="125"/>
    </row>
    <row r="85" spans="1:13" s="7" customFormat="1" x14ac:dyDescent="0.2">
      <c r="E85" s="126"/>
    </row>
    <row r="86" spans="1:13" s="7" customFormat="1" x14ac:dyDescent="0.2">
      <c r="E86" s="126"/>
    </row>
    <row r="87" spans="1:13" s="7" customFormat="1" x14ac:dyDescent="0.2">
      <c r="E87" s="126"/>
    </row>
    <row r="88" spans="1:13" s="7" customFormat="1" x14ac:dyDescent="0.2">
      <c r="E88" s="126"/>
    </row>
    <row r="89" spans="1:13" s="7" customFormat="1" x14ac:dyDescent="0.2">
      <c r="E89" s="126"/>
    </row>
    <row r="90" spans="1:13" s="7" customFormat="1" x14ac:dyDescent="0.2">
      <c r="E90" s="126"/>
    </row>
    <row r="91" spans="1:13" s="7" customFormat="1" x14ac:dyDescent="0.2">
      <c r="E91" s="126"/>
    </row>
    <row r="92" spans="1:13" s="7" customFormat="1" x14ac:dyDescent="0.2">
      <c r="E92" s="126"/>
    </row>
    <row r="93" spans="1:13" s="7" customFormat="1" x14ac:dyDescent="0.2">
      <c r="E93" s="126"/>
    </row>
    <row r="94" spans="1:13" s="7" customFormat="1" x14ac:dyDescent="0.2">
      <c r="E94" s="126"/>
    </row>
    <row r="95" spans="1:13" s="7" customFormat="1" x14ac:dyDescent="0.2">
      <c r="E95" s="126"/>
    </row>
    <row r="96" spans="1:13" s="7" customFormat="1" x14ac:dyDescent="0.2">
      <c r="E96" s="126"/>
    </row>
    <row r="97" spans="5:5" s="7" customFormat="1" x14ac:dyDescent="0.2">
      <c r="E97" s="126"/>
    </row>
    <row r="98" spans="5:5" s="7" customFormat="1" x14ac:dyDescent="0.2">
      <c r="E98" s="126"/>
    </row>
    <row r="99" spans="5:5" s="7" customFormat="1" x14ac:dyDescent="0.2">
      <c r="E99" s="126"/>
    </row>
    <row r="100" spans="5:5" s="7" customFormat="1" x14ac:dyDescent="0.2">
      <c r="E100" s="126"/>
    </row>
    <row r="101" spans="5:5" s="7" customFormat="1" x14ac:dyDescent="0.2">
      <c r="E101" s="126"/>
    </row>
    <row r="102" spans="5:5" s="7" customFormat="1" x14ac:dyDescent="0.2">
      <c r="E102" s="126"/>
    </row>
    <row r="103" spans="5:5" s="7" customFormat="1" x14ac:dyDescent="0.2">
      <c r="E103" s="126"/>
    </row>
    <row r="104" spans="5:5" s="7" customFormat="1" x14ac:dyDescent="0.2">
      <c r="E104" s="126"/>
    </row>
    <row r="105" spans="5:5" s="7" customFormat="1" x14ac:dyDescent="0.2">
      <c r="E105" s="126"/>
    </row>
    <row r="106" spans="5:5" s="7" customFormat="1" x14ac:dyDescent="0.2">
      <c r="E106" s="126"/>
    </row>
    <row r="107" spans="5:5" s="7" customFormat="1" x14ac:dyDescent="0.2">
      <c r="E107" s="126"/>
    </row>
    <row r="108" spans="5:5" s="7" customFormat="1" x14ac:dyDescent="0.2">
      <c r="E108" s="126"/>
    </row>
    <row r="109" spans="5:5" s="7" customFormat="1" x14ac:dyDescent="0.2">
      <c r="E109" s="126"/>
    </row>
    <row r="110" spans="5:5" s="7" customFormat="1" x14ac:dyDescent="0.2">
      <c r="E110" s="126"/>
    </row>
    <row r="111" spans="5:5" s="7" customFormat="1" x14ac:dyDescent="0.2">
      <c r="E111" s="126"/>
    </row>
    <row r="112" spans="5:5" s="7" customFormat="1" x14ac:dyDescent="0.2">
      <c r="E112" s="126"/>
    </row>
    <row r="113" spans="5:5" s="7" customFormat="1" x14ac:dyDescent="0.2">
      <c r="E113" s="126"/>
    </row>
    <row r="114" spans="5:5" s="7" customFormat="1" x14ac:dyDescent="0.2">
      <c r="E114" s="126"/>
    </row>
    <row r="115" spans="5:5" s="7" customFormat="1" x14ac:dyDescent="0.2">
      <c r="E115" s="126"/>
    </row>
    <row r="116" spans="5:5" s="7" customFormat="1" x14ac:dyDescent="0.2">
      <c r="E116" s="126"/>
    </row>
    <row r="117" spans="5:5" s="7" customFormat="1" x14ac:dyDescent="0.2">
      <c r="E117" s="126"/>
    </row>
    <row r="118" spans="5:5" s="7" customFormat="1" x14ac:dyDescent="0.2">
      <c r="E118" s="126"/>
    </row>
    <row r="119" spans="5:5" s="7" customFormat="1" x14ac:dyDescent="0.2">
      <c r="E119" s="126"/>
    </row>
    <row r="120" spans="5:5" s="7" customFormat="1" x14ac:dyDescent="0.2">
      <c r="E120" s="126"/>
    </row>
    <row r="121" spans="5:5" s="7" customFormat="1" x14ac:dyDescent="0.2">
      <c r="E121" s="126"/>
    </row>
    <row r="122" spans="5:5" s="7" customFormat="1" x14ac:dyDescent="0.2">
      <c r="E122" s="126"/>
    </row>
    <row r="123" spans="5:5" s="7" customFormat="1" x14ac:dyDescent="0.2">
      <c r="E123" s="126"/>
    </row>
    <row r="124" spans="5:5" s="7" customFormat="1" x14ac:dyDescent="0.2">
      <c r="E124" s="126"/>
    </row>
    <row r="125" spans="5:5" s="7" customFormat="1" x14ac:dyDescent="0.2">
      <c r="E125" s="126"/>
    </row>
    <row r="126" spans="5:5" s="7" customFormat="1" x14ac:dyDescent="0.2">
      <c r="E126" s="126"/>
    </row>
    <row r="127" spans="5:5" s="7" customFormat="1" x14ac:dyDescent="0.2">
      <c r="E127" s="126"/>
    </row>
    <row r="128" spans="5:5" s="7" customFormat="1" x14ac:dyDescent="0.2">
      <c r="E128" s="126"/>
    </row>
    <row r="129" spans="5:5" s="7" customFormat="1" x14ac:dyDescent="0.2">
      <c r="E129" s="126"/>
    </row>
    <row r="130" spans="5:5" s="7" customFormat="1" x14ac:dyDescent="0.2">
      <c r="E130" s="126"/>
    </row>
    <row r="131" spans="5:5" s="7" customFormat="1" x14ac:dyDescent="0.2">
      <c r="E131" s="126"/>
    </row>
    <row r="132" spans="5:5" s="7" customFormat="1" x14ac:dyDescent="0.2">
      <c r="E132" s="126"/>
    </row>
    <row r="133" spans="5:5" s="7" customFormat="1" x14ac:dyDescent="0.2">
      <c r="E133" s="126"/>
    </row>
    <row r="134" spans="5:5" s="7" customFormat="1" x14ac:dyDescent="0.2">
      <c r="E134" s="126"/>
    </row>
    <row r="135" spans="5:5" s="7" customFormat="1" x14ac:dyDescent="0.2">
      <c r="E135" s="126"/>
    </row>
    <row r="136" spans="5:5" s="7" customFormat="1" x14ac:dyDescent="0.2">
      <c r="E136" s="126"/>
    </row>
    <row r="137" spans="5:5" s="7" customFormat="1" x14ac:dyDescent="0.2">
      <c r="E137" s="126"/>
    </row>
    <row r="138" spans="5:5" s="7" customFormat="1" x14ac:dyDescent="0.2">
      <c r="E138" s="126"/>
    </row>
    <row r="139" spans="5:5" s="7" customFormat="1" x14ac:dyDescent="0.2">
      <c r="E139" s="126"/>
    </row>
    <row r="140" spans="5:5" s="7" customFormat="1" x14ac:dyDescent="0.2">
      <c r="E140" s="126"/>
    </row>
    <row r="141" spans="5:5" s="7" customFormat="1" x14ac:dyDescent="0.2">
      <c r="E141" s="126"/>
    </row>
    <row r="142" spans="5:5" s="7" customFormat="1" x14ac:dyDescent="0.2">
      <c r="E142" s="126"/>
    </row>
    <row r="143" spans="5:5" s="7" customFormat="1" x14ac:dyDescent="0.2">
      <c r="E143" s="126"/>
    </row>
    <row r="144" spans="5:5" s="7" customFormat="1" x14ac:dyDescent="0.2">
      <c r="E144" s="126"/>
    </row>
    <row r="145" spans="5:5" s="7" customFormat="1" x14ac:dyDescent="0.2">
      <c r="E145" s="126"/>
    </row>
    <row r="146" spans="5:5" s="7" customFormat="1" x14ac:dyDescent="0.2">
      <c r="E146" s="126"/>
    </row>
    <row r="147" spans="5:5" s="7" customFormat="1" x14ac:dyDescent="0.2">
      <c r="E147" s="126"/>
    </row>
    <row r="148" spans="5:5" s="7" customFormat="1" x14ac:dyDescent="0.2">
      <c r="E148" s="126"/>
    </row>
    <row r="149" spans="5:5" s="7" customFormat="1" x14ac:dyDescent="0.2">
      <c r="E149" s="126"/>
    </row>
    <row r="150" spans="5:5" s="7" customFormat="1" x14ac:dyDescent="0.2">
      <c r="E150" s="126"/>
    </row>
    <row r="151" spans="5:5" s="7" customFormat="1" x14ac:dyDescent="0.2">
      <c r="E151" s="126"/>
    </row>
    <row r="152" spans="5:5" s="7" customFormat="1" x14ac:dyDescent="0.2">
      <c r="E152" s="126"/>
    </row>
    <row r="153" spans="5:5" s="7" customFormat="1" x14ac:dyDescent="0.2">
      <c r="E153" s="126"/>
    </row>
    <row r="154" spans="5:5" s="7" customFormat="1" x14ac:dyDescent="0.2">
      <c r="E154" s="126"/>
    </row>
    <row r="155" spans="5:5" s="7" customFormat="1" x14ac:dyDescent="0.2">
      <c r="E155" s="126"/>
    </row>
    <row r="156" spans="5:5" s="7" customFormat="1" x14ac:dyDescent="0.2">
      <c r="E156" s="126"/>
    </row>
    <row r="157" spans="5:5" s="7" customFormat="1" x14ac:dyDescent="0.2">
      <c r="E157" s="126"/>
    </row>
    <row r="158" spans="5:5" s="7" customFormat="1" x14ac:dyDescent="0.2">
      <c r="E158" s="126"/>
    </row>
    <row r="159" spans="5:5" s="7" customFormat="1" x14ac:dyDescent="0.2">
      <c r="E159" s="126"/>
    </row>
    <row r="160" spans="5:5" s="7" customFormat="1" x14ac:dyDescent="0.2">
      <c r="E160" s="126"/>
    </row>
    <row r="161" spans="5:5" s="7" customFormat="1" x14ac:dyDescent="0.2">
      <c r="E161" s="126"/>
    </row>
    <row r="162" spans="5:5" s="7" customFormat="1" x14ac:dyDescent="0.2">
      <c r="E162" s="126"/>
    </row>
    <row r="163" spans="5:5" s="7" customFormat="1" x14ac:dyDescent="0.2">
      <c r="E163" s="126"/>
    </row>
    <row r="164" spans="5:5" s="7" customFormat="1" x14ac:dyDescent="0.2">
      <c r="E164" s="126"/>
    </row>
    <row r="165" spans="5:5" s="7" customFormat="1" x14ac:dyDescent="0.2">
      <c r="E165" s="126"/>
    </row>
    <row r="166" spans="5:5" s="7" customFormat="1" x14ac:dyDescent="0.2">
      <c r="E166" s="126"/>
    </row>
    <row r="167" spans="5:5" s="7" customFormat="1" x14ac:dyDescent="0.2">
      <c r="E167" s="126"/>
    </row>
    <row r="168" spans="5:5" s="7" customFormat="1" x14ac:dyDescent="0.2">
      <c r="E168" s="126"/>
    </row>
    <row r="169" spans="5:5" s="7" customFormat="1" x14ac:dyDescent="0.2">
      <c r="E169" s="126"/>
    </row>
    <row r="170" spans="5:5" s="7" customFormat="1" x14ac:dyDescent="0.2">
      <c r="E170" s="126"/>
    </row>
    <row r="171" spans="5:5" s="7" customFormat="1" x14ac:dyDescent="0.2">
      <c r="E171" s="126"/>
    </row>
    <row r="172" spans="5:5" s="7" customFormat="1" x14ac:dyDescent="0.2">
      <c r="E172" s="126"/>
    </row>
    <row r="173" spans="5:5" s="7" customFormat="1" x14ac:dyDescent="0.2">
      <c r="E173" s="126"/>
    </row>
    <row r="174" spans="5:5" s="7" customFormat="1" x14ac:dyDescent="0.2">
      <c r="E174" s="126"/>
    </row>
    <row r="175" spans="5:5" s="7" customFormat="1" x14ac:dyDescent="0.2">
      <c r="E175" s="126"/>
    </row>
    <row r="176" spans="5:5" s="7" customFormat="1" x14ac:dyDescent="0.2">
      <c r="E176" s="126"/>
    </row>
    <row r="177" spans="5:5" s="7" customFormat="1" x14ac:dyDescent="0.2">
      <c r="E177" s="126"/>
    </row>
    <row r="178" spans="5:5" s="7" customFormat="1" x14ac:dyDescent="0.2">
      <c r="E178" s="126"/>
    </row>
    <row r="179" spans="5:5" s="7" customFormat="1" x14ac:dyDescent="0.2">
      <c r="E179" s="126"/>
    </row>
    <row r="180" spans="5:5" s="7" customFormat="1" x14ac:dyDescent="0.2">
      <c r="E180" s="126"/>
    </row>
    <row r="181" spans="5:5" s="7" customFormat="1" x14ac:dyDescent="0.2">
      <c r="E181" s="126"/>
    </row>
    <row r="182" spans="5:5" s="7" customFormat="1" x14ac:dyDescent="0.2">
      <c r="E182" s="126"/>
    </row>
    <row r="183" spans="5:5" s="7" customFormat="1" x14ac:dyDescent="0.2">
      <c r="E183" s="126"/>
    </row>
    <row r="184" spans="5:5" s="7" customFormat="1" x14ac:dyDescent="0.2">
      <c r="E184" s="126"/>
    </row>
    <row r="185" spans="5:5" s="7" customFormat="1" x14ac:dyDescent="0.2">
      <c r="E185" s="126"/>
    </row>
    <row r="186" spans="5:5" s="7" customFormat="1" x14ac:dyDescent="0.2">
      <c r="E186" s="126"/>
    </row>
    <row r="187" spans="5:5" s="7" customFormat="1" x14ac:dyDescent="0.2">
      <c r="E187" s="126"/>
    </row>
    <row r="188" spans="5:5" s="7" customFormat="1" x14ac:dyDescent="0.2">
      <c r="E188" s="126"/>
    </row>
    <row r="189" spans="5:5" s="7" customFormat="1" x14ac:dyDescent="0.2">
      <c r="E189" s="126"/>
    </row>
    <row r="190" spans="5:5" s="7" customFormat="1" x14ac:dyDescent="0.2">
      <c r="E190" s="126"/>
    </row>
    <row r="191" spans="5:5" s="7" customFormat="1" x14ac:dyDescent="0.2">
      <c r="E191" s="126"/>
    </row>
    <row r="192" spans="5:5" s="7" customFormat="1" x14ac:dyDescent="0.2">
      <c r="E192" s="126"/>
    </row>
    <row r="193" spans="5:5" s="7" customFormat="1" x14ac:dyDescent="0.2">
      <c r="E193" s="126"/>
    </row>
    <row r="194" spans="5:5" s="7" customFormat="1" x14ac:dyDescent="0.2">
      <c r="E194" s="126"/>
    </row>
    <row r="195" spans="5:5" s="7" customFormat="1" x14ac:dyDescent="0.2">
      <c r="E195" s="126"/>
    </row>
    <row r="196" spans="5:5" s="7" customFormat="1" x14ac:dyDescent="0.2">
      <c r="E196" s="126"/>
    </row>
    <row r="197" spans="5:5" s="7" customFormat="1" x14ac:dyDescent="0.2">
      <c r="E197" s="126"/>
    </row>
    <row r="198" spans="5:5" s="7" customFormat="1" x14ac:dyDescent="0.2">
      <c r="E198" s="126"/>
    </row>
    <row r="199" spans="5:5" s="7" customFormat="1" x14ac:dyDescent="0.2">
      <c r="E199" s="126"/>
    </row>
    <row r="200" spans="5:5" s="7" customFormat="1" x14ac:dyDescent="0.2">
      <c r="E200" s="126"/>
    </row>
    <row r="201" spans="5:5" s="7" customFormat="1" x14ac:dyDescent="0.2">
      <c r="E201" s="126"/>
    </row>
    <row r="202" spans="5:5" s="7" customFormat="1" x14ac:dyDescent="0.2">
      <c r="E202" s="126"/>
    </row>
    <row r="203" spans="5:5" s="7" customFormat="1" x14ac:dyDescent="0.2">
      <c r="E203" s="126"/>
    </row>
    <row r="204" spans="5:5" s="7" customFormat="1" x14ac:dyDescent="0.2">
      <c r="E204" s="126"/>
    </row>
    <row r="205" spans="5:5" s="7" customFormat="1" x14ac:dyDescent="0.2">
      <c r="E205" s="126"/>
    </row>
    <row r="206" spans="5:5" s="7" customFormat="1" x14ac:dyDescent="0.2">
      <c r="E206" s="126"/>
    </row>
    <row r="207" spans="5:5" s="7" customFormat="1" x14ac:dyDescent="0.2">
      <c r="E207" s="126"/>
    </row>
  </sheetData>
  <mergeCells count="63">
    <mergeCell ref="A35:A36"/>
    <mergeCell ref="B35:B36"/>
    <mergeCell ref="C41:C45"/>
    <mergeCell ref="C46:C48"/>
    <mergeCell ref="A53:A56"/>
    <mergeCell ref="B53:B56"/>
    <mergeCell ref="C53:C56"/>
    <mergeCell ref="A41:A45"/>
    <mergeCell ref="B41:B45"/>
    <mergeCell ref="A46:A48"/>
    <mergeCell ref="B46:B48"/>
    <mergeCell ref="C24:C25"/>
    <mergeCell ref="A24:A25"/>
    <mergeCell ref="A32:A34"/>
    <mergeCell ref="B32:B34"/>
    <mergeCell ref="C32:C34"/>
    <mergeCell ref="B6:B12"/>
    <mergeCell ref="C6:C10"/>
    <mergeCell ref="C11:C12"/>
    <mergeCell ref="A26:A27"/>
    <mergeCell ref="A69:A70"/>
    <mergeCell ref="B69:B70"/>
    <mergeCell ref="C69:C70"/>
    <mergeCell ref="B26:B27"/>
    <mergeCell ref="C26:C27"/>
    <mergeCell ref="A28:A29"/>
    <mergeCell ref="B28:B29"/>
    <mergeCell ref="C28:C29"/>
    <mergeCell ref="A57:A58"/>
    <mergeCell ref="B57:B58"/>
    <mergeCell ref="C57:C58"/>
    <mergeCell ref="B24:B25"/>
    <mergeCell ref="A81:C81"/>
    <mergeCell ref="D81:E81"/>
    <mergeCell ref="A82:C82"/>
    <mergeCell ref="D82:E82"/>
    <mergeCell ref="A1:E1"/>
    <mergeCell ref="A2:E2"/>
    <mergeCell ref="A4:E4"/>
    <mergeCell ref="A19:E19"/>
    <mergeCell ref="A30:E30"/>
    <mergeCell ref="A14:A15"/>
    <mergeCell ref="B14:B15"/>
    <mergeCell ref="C14:C15"/>
    <mergeCell ref="A16:A17"/>
    <mergeCell ref="B16:B17"/>
    <mergeCell ref="C16:C17"/>
    <mergeCell ref="A6:A12"/>
    <mergeCell ref="A59:E59"/>
    <mergeCell ref="A62:A67"/>
    <mergeCell ref="B62:B67"/>
    <mergeCell ref="C62:C67"/>
    <mergeCell ref="D80:E80"/>
    <mergeCell ref="A73:A74"/>
    <mergeCell ref="B73:B74"/>
    <mergeCell ref="A80:C80"/>
    <mergeCell ref="A76:D76"/>
    <mergeCell ref="A77:C77"/>
    <mergeCell ref="D77:E77"/>
    <mergeCell ref="A78:C78"/>
    <mergeCell ref="D78:E78"/>
    <mergeCell ref="A79:C79"/>
    <mergeCell ref="D79:E79"/>
  </mergeCells>
  <hyperlinks>
    <hyperlink ref="D81" r:id="rId1"/>
  </hyperlinks>
  <printOptions horizontalCentered="1" verticalCentered="1"/>
  <pageMargins left="0" right="0" top="0" bottom="0" header="0" footer="0"/>
  <pageSetup paperSize="9" scale="78" fitToHeight="12" orientation="landscape" r:id="rId2"/>
  <headerFooter>
    <oddHeader>&amp;R&amp;G</oddHeader>
    <oddFooter>&amp;L&amp;P de &amp;N&amp;C&amp;"Arial,Negrita"GOBIERNO AUTÓNOMO DESCENTRALIZADO MUNICIPAL DE PEDRO MONCAYO&amp;RLiteral a4.- Metas y objetivos unidades administrativas</oddFooter>
  </headerFooter>
  <rowBreaks count="2" manualBreakCount="2">
    <brk id="18" max="4" man="1"/>
    <brk id="29" max="4" man="1"/>
  </rowBreaks>
  <legacyDrawingHF r:id="rId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5"/>
  <dimension ref="A1:AX402"/>
  <sheetViews>
    <sheetView topLeftCell="A352" zoomScale="70" zoomScaleNormal="70" workbookViewId="0">
      <selection activeCell="A361" sqref="A361:D361"/>
    </sheetView>
  </sheetViews>
  <sheetFormatPr baseColWidth="10" defaultColWidth="11.42578125" defaultRowHeight="12.75" x14ac:dyDescent="0.2"/>
  <cols>
    <col min="1" max="1" width="6.7109375" style="240" customWidth="1"/>
    <col min="2" max="2" width="37" style="240" customWidth="1"/>
    <col min="3" max="3" width="39.5703125" style="240" customWidth="1"/>
    <col min="4" max="4" width="38" style="240" customWidth="1"/>
    <col min="5" max="5" width="46.85546875" style="240" customWidth="1"/>
    <col min="6" max="6" width="21" style="240" customWidth="1"/>
    <col min="7" max="7" width="20.7109375" style="240" customWidth="1"/>
    <col min="8" max="8" width="20.28515625" style="240" customWidth="1"/>
    <col min="9" max="9" width="51" style="240" customWidth="1"/>
    <col min="10" max="44" width="11.42578125" style="239"/>
    <col min="45" max="16384" width="11.42578125" style="240"/>
  </cols>
  <sheetData>
    <row r="1" spans="1:44" ht="36" customHeight="1" x14ac:dyDescent="0.2">
      <c r="A1" s="490" t="s">
        <v>20</v>
      </c>
      <c r="B1" s="490"/>
      <c r="C1" s="490"/>
      <c r="D1" s="490"/>
      <c r="E1" s="490"/>
      <c r="F1" s="490"/>
      <c r="G1" s="490"/>
      <c r="H1" s="490"/>
      <c r="I1" s="490"/>
    </row>
    <row r="2" spans="1:44" ht="27.75" customHeight="1" x14ac:dyDescent="0.2">
      <c r="A2" s="491" t="s">
        <v>41</v>
      </c>
      <c r="B2" s="492"/>
      <c r="C2" s="492"/>
      <c r="D2" s="492"/>
      <c r="E2" s="492"/>
      <c r="F2" s="492"/>
      <c r="G2" s="492"/>
      <c r="H2" s="492"/>
      <c r="I2" s="492"/>
    </row>
    <row r="3" spans="1:44" s="243" customFormat="1" ht="54.75" customHeight="1" x14ac:dyDescent="0.2">
      <c r="A3" s="241" t="s">
        <v>32</v>
      </c>
      <c r="B3" s="241" t="s">
        <v>42</v>
      </c>
      <c r="C3" s="241" t="s">
        <v>43</v>
      </c>
      <c r="D3" s="241" t="s">
        <v>44</v>
      </c>
      <c r="E3" s="241" t="s">
        <v>45</v>
      </c>
      <c r="F3" s="241" t="s">
        <v>46</v>
      </c>
      <c r="G3" s="241" t="s">
        <v>47</v>
      </c>
      <c r="H3" s="241" t="s">
        <v>48</v>
      </c>
      <c r="I3" s="241" t="s">
        <v>49</v>
      </c>
      <c r="J3" s="242"/>
      <c r="K3" s="242"/>
      <c r="L3" s="242"/>
      <c r="M3" s="242"/>
      <c r="N3" s="242"/>
      <c r="O3" s="242"/>
      <c r="P3" s="242"/>
      <c r="Q3" s="242"/>
      <c r="R3" s="242"/>
      <c r="S3" s="242"/>
      <c r="T3" s="242"/>
      <c r="U3" s="242"/>
      <c r="V3" s="242"/>
      <c r="W3" s="242"/>
      <c r="X3" s="242"/>
      <c r="Y3" s="242"/>
      <c r="Z3" s="242"/>
      <c r="AA3" s="242"/>
      <c r="AB3" s="242"/>
      <c r="AC3" s="242"/>
      <c r="AD3" s="242"/>
      <c r="AE3" s="242"/>
      <c r="AF3" s="242"/>
      <c r="AG3" s="242"/>
      <c r="AH3" s="242"/>
      <c r="AI3" s="242"/>
      <c r="AJ3" s="242"/>
      <c r="AK3" s="242"/>
      <c r="AL3" s="242"/>
      <c r="AM3" s="242"/>
      <c r="AN3" s="242"/>
      <c r="AO3" s="242"/>
      <c r="AP3" s="242"/>
      <c r="AQ3" s="242"/>
      <c r="AR3" s="242"/>
    </row>
    <row r="4" spans="1:44" s="248" customFormat="1" ht="38.25" customHeight="1" x14ac:dyDescent="0.2">
      <c r="A4" s="419">
        <v>1</v>
      </c>
      <c r="B4" s="245" t="s">
        <v>399</v>
      </c>
      <c r="C4" s="245" t="s">
        <v>400</v>
      </c>
      <c r="D4" s="245" t="s">
        <v>401</v>
      </c>
      <c r="E4" s="246" t="s">
        <v>402</v>
      </c>
      <c r="F4" s="246" t="s">
        <v>403</v>
      </c>
      <c r="G4" s="246">
        <v>3836560</v>
      </c>
      <c r="H4" s="246">
        <v>138</v>
      </c>
      <c r="I4" s="247" t="s">
        <v>1429</v>
      </c>
    </row>
    <row r="5" spans="1:44" s="248" customFormat="1" ht="38.25" customHeight="1" x14ac:dyDescent="0.2">
      <c r="A5" s="419">
        <v>2</v>
      </c>
      <c r="B5" s="245" t="s">
        <v>404</v>
      </c>
      <c r="C5" s="245" t="s">
        <v>400</v>
      </c>
      <c r="D5" s="245" t="s">
        <v>401</v>
      </c>
      <c r="E5" s="246" t="s">
        <v>402</v>
      </c>
      <c r="F5" s="246" t="s">
        <v>403</v>
      </c>
      <c r="G5" s="246">
        <v>3836560</v>
      </c>
      <c r="H5" s="246">
        <v>138</v>
      </c>
      <c r="I5" s="247" t="s">
        <v>1429</v>
      </c>
    </row>
    <row r="6" spans="1:44" s="248" customFormat="1" ht="38.25" customHeight="1" x14ac:dyDescent="0.2">
      <c r="A6" s="419">
        <v>3</v>
      </c>
      <c r="B6" s="245" t="s">
        <v>405</v>
      </c>
      <c r="C6" s="245" t="s">
        <v>406</v>
      </c>
      <c r="D6" s="245" t="s">
        <v>407</v>
      </c>
      <c r="E6" s="246" t="s">
        <v>402</v>
      </c>
      <c r="F6" s="246" t="s">
        <v>403</v>
      </c>
      <c r="G6" s="246">
        <v>3836560</v>
      </c>
      <c r="H6" s="246">
        <v>159</v>
      </c>
      <c r="I6" s="247" t="s">
        <v>1385</v>
      </c>
    </row>
    <row r="7" spans="1:44" s="248" customFormat="1" ht="38.25" customHeight="1" x14ac:dyDescent="0.2">
      <c r="A7" s="419">
        <v>4</v>
      </c>
      <c r="B7" s="245" t="s">
        <v>408</v>
      </c>
      <c r="C7" s="245" t="s">
        <v>400</v>
      </c>
      <c r="D7" s="245" t="s">
        <v>401</v>
      </c>
      <c r="E7" s="246" t="s">
        <v>402</v>
      </c>
      <c r="F7" s="246" t="s">
        <v>403</v>
      </c>
      <c r="G7" s="246">
        <v>3836560</v>
      </c>
      <c r="H7" s="246">
        <v>138</v>
      </c>
      <c r="I7" s="247" t="s">
        <v>1429</v>
      </c>
    </row>
    <row r="8" spans="1:44" s="248" customFormat="1" ht="38.25" customHeight="1" x14ac:dyDescent="0.2">
      <c r="A8" s="419">
        <v>5</v>
      </c>
      <c r="B8" s="245" t="s">
        <v>409</v>
      </c>
      <c r="C8" s="245" t="s">
        <v>1386</v>
      </c>
      <c r="D8" s="245" t="s">
        <v>410</v>
      </c>
      <c r="E8" s="246" t="s">
        <v>402</v>
      </c>
      <c r="F8" s="246" t="s">
        <v>403</v>
      </c>
      <c r="G8" s="246">
        <v>3836560</v>
      </c>
      <c r="H8" s="246">
        <v>139</v>
      </c>
      <c r="I8" s="247" t="s">
        <v>1387</v>
      </c>
    </row>
    <row r="9" spans="1:44" s="248" customFormat="1" ht="38.25" customHeight="1" x14ac:dyDescent="0.2">
      <c r="A9" s="419">
        <v>6</v>
      </c>
      <c r="B9" s="245" t="s">
        <v>411</v>
      </c>
      <c r="C9" s="245" t="s">
        <v>412</v>
      </c>
      <c r="D9" s="245" t="s">
        <v>401</v>
      </c>
      <c r="E9" s="246" t="s">
        <v>402</v>
      </c>
      <c r="F9" s="246" t="s">
        <v>403</v>
      </c>
      <c r="G9" s="246">
        <v>2367025</v>
      </c>
      <c r="H9" s="246">
        <v>2367025</v>
      </c>
      <c r="I9" s="247" t="s">
        <v>1486</v>
      </c>
    </row>
    <row r="10" spans="1:44" s="248" customFormat="1" ht="38.25" customHeight="1" x14ac:dyDescent="0.2">
      <c r="A10" s="419">
        <v>7</v>
      </c>
      <c r="B10" s="245" t="s">
        <v>413</v>
      </c>
      <c r="C10" s="245" t="s">
        <v>414</v>
      </c>
      <c r="D10" s="245" t="s">
        <v>410</v>
      </c>
      <c r="E10" s="246" t="s">
        <v>402</v>
      </c>
      <c r="F10" s="246" t="s">
        <v>403</v>
      </c>
      <c r="G10" s="246">
        <v>3836560</v>
      </c>
      <c r="H10" s="246">
        <v>135</v>
      </c>
      <c r="I10" s="247" t="s">
        <v>1404</v>
      </c>
    </row>
    <row r="11" spans="1:44" s="248" customFormat="1" ht="38.25" customHeight="1" x14ac:dyDescent="0.2">
      <c r="A11" s="419">
        <v>8</v>
      </c>
      <c r="B11" s="245" t="s">
        <v>415</v>
      </c>
      <c r="C11" s="245" t="s">
        <v>416</v>
      </c>
      <c r="D11" s="245" t="s">
        <v>407</v>
      </c>
      <c r="E11" s="246" t="s">
        <v>402</v>
      </c>
      <c r="F11" s="246" t="s">
        <v>403</v>
      </c>
      <c r="G11" s="246">
        <v>3836560</v>
      </c>
      <c r="H11" s="246">
        <v>159</v>
      </c>
      <c r="I11" s="247" t="s">
        <v>1388</v>
      </c>
    </row>
    <row r="12" spans="1:44" s="248" customFormat="1" ht="38.25" customHeight="1" x14ac:dyDescent="0.2">
      <c r="A12" s="419">
        <v>9</v>
      </c>
      <c r="B12" s="245" t="s">
        <v>417</v>
      </c>
      <c r="C12" s="245" t="s">
        <v>418</v>
      </c>
      <c r="D12" s="245" t="s">
        <v>410</v>
      </c>
      <c r="E12" s="246" t="s">
        <v>402</v>
      </c>
      <c r="F12" s="246" t="s">
        <v>403</v>
      </c>
      <c r="G12" s="246">
        <v>3836560</v>
      </c>
      <c r="H12" s="246">
        <v>141</v>
      </c>
      <c r="I12" s="247" t="s">
        <v>1389</v>
      </c>
    </row>
    <row r="13" spans="1:44" s="248" customFormat="1" ht="38.25" customHeight="1" x14ac:dyDescent="0.2">
      <c r="A13" s="419">
        <v>10</v>
      </c>
      <c r="B13" s="245" t="s">
        <v>1390</v>
      </c>
      <c r="C13" s="245" t="s">
        <v>1391</v>
      </c>
      <c r="D13" s="245" t="s">
        <v>407</v>
      </c>
      <c r="E13" s="246" t="s">
        <v>402</v>
      </c>
      <c r="F13" s="246" t="s">
        <v>403</v>
      </c>
      <c r="G13" s="246">
        <v>3836560</v>
      </c>
      <c r="H13" s="246">
        <v>115</v>
      </c>
      <c r="I13" s="247" t="s">
        <v>1392</v>
      </c>
    </row>
    <row r="14" spans="1:44" s="248" customFormat="1" ht="38.25" customHeight="1" x14ac:dyDescent="0.2">
      <c r="A14" s="419">
        <v>11</v>
      </c>
      <c r="B14" s="245" t="s">
        <v>419</v>
      </c>
      <c r="C14" s="245" t="s">
        <v>400</v>
      </c>
      <c r="D14" s="245" t="s">
        <v>401</v>
      </c>
      <c r="E14" s="246" t="s">
        <v>402</v>
      </c>
      <c r="F14" s="246" t="s">
        <v>403</v>
      </c>
      <c r="G14" s="246">
        <v>3836560</v>
      </c>
      <c r="H14" s="246">
        <v>138</v>
      </c>
      <c r="I14" s="247" t="s">
        <v>1429</v>
      </c>
    </row>
    <row r="15" spans="1:44" s="248" customFormat="1" ht="38.25" customHeight="1" x14ac:dyDescent="0.2">
      <c r="A15" s="419">
        <v>12</v>
      </c>
      <c r="B15" s="245" t="s">
        <v>420</v>
      </c>
      <c r="C15" s="245" t="s">
        <v>421</v>
      </c>
      <c r="D15" s="245" t="s">
        <v>1393</v>
      </c>
      <c r="E15" s="246" t="s">
        <v>402</v>
      </c>
      <c r="F15" s="246" t="s">
        <v>403</v>
      </c>
      <c r="G15" s="246">
        <v>3836560</v>
      </c>
      <c r="H15" s="246">
        <v>173</v>
      </c>
      <c r="I15" s="247" t="s">
        <v>1473</v>
      </c>
    </row>
    <row r="16" spans="1:44" s="248" customFormat="1" ht="38.25" customHeight="1" x14ac:dyDescent="0.2">
      <c r="A16" s="419">
        <v>13</v>
      </c>
      <c r="B16" s="245" t="s">
        <v>422</v>
      </c>
      <c r="C16" s="245" t="s">
        <v>423</v>
      </c>
      <c r="D16" s="245" t="s">
        <v>424</v>
      </c>
      <c r="E16" s="246" t="s">
        <v>402</v>
      </c>
      <c r="F16" s="246" t="s">
        <v>403</v>
      </c>
      <c r="G16" s="246">
        <v>3836560</v>
      </c>
      <c r="H16" s="246">
        <v>189</v>
      </c>
      <c r="I16" s="247" t="s">
        <v>1394</v>
      </c>
    </row>
    <row r="17" spans="1:50" s="248" customFormat="1" ht="38.25" customHeight="1" x14ac:dyDescent="0.2">
      <c r="A17" s="419">
        <v>14</v>
      </c>
      <c r="B17" s="245" t="s">
        <v>425</v>
      </c>
      <c r="C17" s="245" t="s">
        <v>426</v>
      </c>
      <c r="D17" s="245" t="s">
        <v>427</v>
      </c>
      <c r="E17" s="246" t="s">
        <v>402</v>
      </c>
      <c r="F17" s="246" t="s">
        <v>403</v>
      </c>
      <c r="G17" s="246">
        <v>3836560</v>
      </c>
      <c r="H17" s="246">
        <v>151</v>
      </c>
      <c r="I17" s="247" t="s">
        <v>1395</v>
      </c>
    </row>
    <row r="18" spans="1:50" s="248" customFormat="1" ht="38.25" customHeight="1" x14ac:dyDescent="0.2">
      <c r="A18" s="419">
        <v>15</v>
      </c>
      <c r="B18" s="245" t="s">
        <v>428</v>
      </c>
      <c r="C18" s="245" t="s">
        <v>1396</v>
      </c>
      <c r="D18" s="245" t="s">
        <v>429</v>
      </c>
      <c r="E18" s="246" t="s">
        <v>402</v>
      </c>
      <c r="F18" s="246" t="s">
        <v>403</v>
      </c>
      <c r="G18" s="246">
        <v>3836560</v>
      </c>
      <c r="H18" s="246">
        <v>155</v>
      </c>
      <c r="I18" s="247" t="s">
        <v>430</v>
      </c>
    </row>
    <row r="19" spans="1:50" s="248" customFormat="1" ht="38.25" customHeight="1" x14ac:dyDescent="0.2">
      <c r="A19" s="419">
        <v>16</v>
      </c>
      <c r="B19" s="245" t="s">
        <v>431</v>
      </c>
      <c r="C19" s="245" t="s">
        <v>432</v>
      </c>
      <c r="D19" s="245" t="s">
        <v>424</v>
      </c>
      <c r="E19" s="246" t="s">
        <v>402</v>
      </c>
      <c r="F19" s="246" t="s">
        <v>403</v>
      </c>
      <c r="G19" s="246">
        <v>3836560</v>
      </c>
      <c r="H19" s="246">
        <v>193</v>
      </c>
      <c r="I19" s="247" t="s">
        <v>1397</v>
      </c>
    </row>
    <row r="20" spans="1:50" s="248" customFormat="1" ht="38.25" customHeight="1" x14ac:dyDescent="0.2">
      <c r="A20" s="419">
        <v>17</v>
      </c>
      <c r="B20" s="245" t="s">
        <v>433</v>
      </c>
      <c r="C20" s="245" t="s">
        <v>434</v>
      </c>
      <c r="D20" s="245" t="s">
        <v>427</v>
      </c>
      <c r="E20" s="246" t="s">
        <v>402</v>
      </c>
      <c r="F20" s="246" t="s">
        <v>403</v>
      </c>
      <c r="G20" s="246">
        <v>3836560</v>
      </c>
      <c r="H20" s="246">
        <v>152</v>
      </c>
      <c r="I20" s="247" t="s">
        <v>1398</v>
      </c>
    </row>
    <row r="21" spans="1:50" s="248" customFormat="1" ht="38.25" customHeight="1" x14ac:dyDescent="0.2">
      <c r="A21" s="419">
        <v>18</v>
      </c>
      <c r="B21" s="245" t="s">
        <v>435</v>
      </c>
      <c r="C21" s="245" t="s">
        <v>400</v>
      </c>
      <c r="D21" s="245" t="s">
        <v>401</v>
      </c>
      <c r="E21" s="246" t="s">
        <v>402</v>
      </c>
      <c r="F21" s="246" t="s">
        <v>403</v>
      </c>
      <c r="G21" s="246">
        <v>3836560</v>
      </c>
      <c r="H21" s="246">
        <v>138</v>
      </c>
      <c r="I21" s="247" t="s">
        <v>1429</v>
      </c>
    </row>
    <row r="22" spans="1:50" s="248" customFormat="1" ht="38.25" customHeight="1" x14ac:dyDescent="0.2">
      <c r="A22" s="419">
        <v>19</v>
      </c>
      <c r="B22" s="245" t="s">
        <v>1724</v>
      </c>
      <c r="C22" s="245" t="s">
        <v>1725</v>
      </c>
      <c r="D22" s="245" t="s">
        <v>401</v>
      </c>
      <c r="E22" s="246" t="s">
        <v>402</v>
      </c>
      <c r="F22" s="246" t="s">
        <v>403</v>
      </c>
      <c r="G22" s="246">
        <v>3836560</v>
      </c>
      <c r="H22" s="246">
        <v>138</v>
      </c>
      <c r="I22" s="247" t="s">
        <v>1429</v>
      </c>
    </row>
    <row r="23" spans="1:50" s="248" customFormat="1" ht="38.25" customHeight="1" x14ac:dyDescent="0.2">
      <c r="A23" s="419">
        <v>20</v>
      </c>
      <c r="B23" s="245" t="s">
        <v>436</v>
      </c>
      <c r="C23" s="245" t="s">
        <v>406</v>
      </c>
      <c r="D23" s="245" t="s">
        <v>437</v>
      </c>
      <c r="E23" s="246" t="s">
        <v>402</v>
      </c>
      <c r="F23" s="246" t="s">
        <v>403</v>
      </c>
      <c r="G23" s="246">
        <v>3836560</v>
      </c>
      <c r="H23" s="246">
        <v>114</v>
      </c>
      <c r="I23" s="247" t="s">
        <v>1399</v>
      </c>
    </row>
    <row r="24" spans="1:50" s="248" customFormat="1" ht="38.25" customHeight="1" x14ac:dyDescent="0.2">
      <c r="A24" s="419">
        <v>21</v>
      </c>
      <c r="B24" s="245" t="s">
        <v>2018</v>
      </c>
      <c r="C24" s="245" t="s">
        <v>412</v>
      </c>
      <c r="D24" s="245" t="s">
        <v>401</v>
      </c>
      <c r="E24" s="246" t="s">
        <v>402</v>
      </c>
      <c r="F24" s="246" t="s">
        <v>403</v>
      </c>
      <c r="G24" s="246">
        <v>3836560</v>
      </c>
      <c r="H24" s="246">
        <v>138</v>
      </c>
      <c r="I24" s="247" t="s">
        <v>1411</v>
      </c>
    </row>
    <row r="25" spans="1:50" s="248" customFormat="1" ht="38.25" customHeight="1" x14ac:dyDescent="0.2">
      <c r="A25" s="419">
        <v>22</v>
      </c>
      <c r="B25" s="245" t="s">
        <v>438</v>
      </c>
      <c r="C25" s="245" t="s">
        <v>439</v>
      </c>
      <c r="D25" s="245" t="s">
        <v>440</v>
      </c>
      <c r="E25" s="246" t="s">
        <v>402</v>
      </c>
      <c r="F25" s="246" t="s">
        <v>403</v>
      </c>
      <c r="G25" s="246">
        <v>3836560</v>
      </c>
      <c r="H25" s="246">
        <v>178</v>
      </c>
      <c r="I25" s="247" t="s">
        <v>1430</v>
      </c>
    </row>
    <row r="26" spans="1:50" s="248" customFormat="1" ht="38.25" customHeight="1" x14ac:dyDescent="0.2">
      <c r="A26" s="419">
        <v>23</v>
      </c>
      <c r="B26" s="245" t="s">
        <v>1400</v>
      </c>
      <c r="C26" s="245" t="s">
        <v>400</v>
      </c>
      <c r="D26" s="245" t="s">
        <v>401</v>
      </c>
      <c r="E26" s="246" t="s">
        <v>402</v>
      </c>
      <c r="F26" s="246" t="s">
        <v>403</v>
      </c>
      <c r="G26" s="246">
        <v>3836560</v>
      </c>
      <c r="H26" s="246">
        <v>138</v>
      </c>
      <c r="I26" s="247" t="s">
        <v>1429</v>
      </c>
    </row>
    <row r="27" spans="1:50" s="248" customFormat="1" ht="38.25" customHeight="1" x14ac:dyDescent="0.2">
      <c r="A27" s="419">
        <v>24</v>
      </c>
      <c r="B27" s="245" t="s">
        <v>2196</v>
      </c>
      <c r="C27" s="245" t="s">
        <v>400</v>
      </c>
      <c r="D27" s="245" t="s">
        <v>401</v>
      </c>
      <c r="E27" s="246" t="s">
        <v>402</v>
      </c>
      <c r="F27" s="246" t="s">
        <v>403</v>
      </c>
      <c r="G27" s="246">
        <v>3836560</v>
      </c>
      <c r="H27" s="246">
        <v>138</v>
      </c>
      <c r="I27" s="247" t="s">
        <v>1429</v>
      </c>
    </row>
    <row r="28" spans="1:50" s="258" customFormat="1" ht="24" customHeight="1" x14ac:dyDescent="0.2">
      <c r="A28" s="419">
        <v>25</v>
      </c>
      <c r="B28" s="245" t="s">
        <v>441</v>
      </c>
      <c r="C28" s="245" t="s">
        <v>1401</v>
      </c>
      <c r="D28" s="245" t="s">
        <v>1393</v>
      </c>
      <c r="E28" s="246" t="s">
        <v>402</v>
      </c>
      <c r="F28" s="246" t="s">
        <v>403</v>
      </c>
      <c r="G28" s="246">
        <v>3836560</v>
      </c>
      <c r="H28" s="246">
        <v>173</v>
      </c>
      <c r="I28" s="247" t="s">
        <v>1402</v>
      </c>
      <c r="J28" s="268"/>
      <c r="K28" s="268"/>
      <c r="L28" s="268"/>
      <c r="M28" s="268"/>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c r="AV28" s="268"/>
      <c r="AW28" s="268"/>
      <c r="AX28" s="268"/>
    </row>
    <row r="29" spans="1:50" s="248" customFormat="1" ht="38.25" customHeight="1" x14ac:dyDescent="0.2">
      <c r="A29" s="419">
        <v>26</v>
      </c>
      <c r="B29" s="420" t="s">
        <v>1941</v>
      </c>
      <c r="C29" s="420" t="s">
        <v>1942</v>
      </c>
      <c r="D29" s="245" t="s">
        <v>468</v>
      </c>
      <c r="E29" s="246" t="s">
        <v>402</v>
      </c>
      <c r="F29" s="246" t="s">
        <v>403</v>
      </c>
      <c r="G29" s="246">
        <v>3836560</v>
      </c>
      <c r="H29" s="246">
        <v>196</v>
      </c>
      <c r="I29" s="247" t="s">
        <v>1943</v>
      </c>
    </row>
    <row r="30" spans="1:50" s="248" customFormat="1" ht="38.25" customHeight="1" x14ac:dyDescent="0.2">
      <c r="A30" s="419">
        <v>27</v>
      </c>
      <c r="B30" s="245" t="s">
        <v>442</v>
      </c>
      <c r="C30" s="245" t="s">
        <v>426</v>
      </c>
      <c r="D30" s="245" t="s">
        <v>427</v>
      </c>
      <c r="E30" s="246" t="s">
        <v>402</v>
      </c>
      <c r="F30" s="246" t="s">
        <v>403</v>
      </c>
      <c r="G30" s="246">
        <v>3836560</v>
      </c>
      <c r="H30" s="246">
        <v>151</v>
      </c>
      <c r="I30" s="247" t="s">
        <v>1403</v>
      </c>
    </row>
    <row r="31" spans="1:50" s="248" customFormat="1" ht="38.25" customHeight="1" x14ac:dyDescent="0.2">
      <c r="A31" s="419">
        <v>28</v>
      </c>
      <c r="B31" s="245" t="s">
        <v>443</v>
      </c>
      <c r="C31" s="245" t="s">
        <v>400</v>
      </c>
      <c r="D31" s="245" t="s">
        <v>401</v>
      </c>
      <c r="E31" s="246" t="s">
        <v>402</v>
      </c>
      <c r="F31" s="246" t="s">
        <v>403</v>
      </c>
      <c r="G31" s="246">
        <v>3836560</v>
      </c>
      <c r="H31" s="246">
        <v>138</v>
      </c>
      <c r="I31" s="247" t="s">
        <v>1429</v>
      </c>
    </row>
    <row r="32" spans="1:50" s="258" customFormat="1" ht="18" customHeight="1" x14ac:dyDescent="0.2">
      <c r="A32" s="419">
        <v>29</v>
      </c>
      <c r="B32" s="245" t="s">
        <v>2019</v>
      </c>
      <c r="C32" s="245" t="s">
        <v>465</v>
      </c>
      <c r="D32" s="245" t="s">
        <v>440</v>
      </c>
      <c r="E32" s="246" t="s">
        <v>402</v>
      </c>
      <c r="F32" s="246" t="s">
        <v>403</v>
      </c>
      <c r="G32" s="246">
        <v>3836560</v>
      </c>
      <c r="H32" s="246">
        <v>177</v>
      </c>
      <c r="I32" s="247" t="s">
        <v>1418</v>
      </c>
      <c r="J32" s="268"/>
      <c r="K32" s="268"/>
      <c r="L32" s="268"/>
      <c r="M32" s="268"/>
      <c r="N32" s="268"/>
      <c r="O32" s="268"/>
      <c r="P32" s="268"/>
      <c r="Q32" s="268"/>
      <c r="R32" s="268"/>
      <c r="S32" s="268"/>
      <c r="T32" s="268"/>
      <c r="U32" s="268"/>
      <c r="V32" s="268"/>
      <c r="W32" s="268"/>
      <c r="X32" s="268"/>
      <c r="Y32" s="268"/>
      <c r="Z32" s="268"/>
      <c r="AA32" s="268"/>
      <c r="AB32" s="268"/>
      <c r="AC32" s="268"/>
      <c r="AD32" s="268"/>
      <c r="AE32" s="268"/>
      <c r="AF32" s="268"/>
      <c r="AG32" s="268"/>
      <c r="AH32" s="268"/>
      <c r="AI32" s="268"/>
      <c r="AJ32" s="268"/>
      <c r="AK32" s="268"/>
      <c r="AL32" s="268"/>
      <c r="AM32" s="268"/>
      <c r="AN32" s="268"/>
      <c r="AO32" s="268"/>
      <c r="AP32" s="268"/>
      <c r="AQ32" s="268"/>
      <c r="AR32" s="268"/>
      <c r="AS32" s="268"/>
      <c r="AT32" s="268"/>
      <c r="AU32" s="268"/>
      <c r="AV32" s="268"/>
      <c r="AW32" s="268"/>
      <c r="AX32" s="268"/>
    </row>
    <row r="33" spans="1:9" s="248" customFormat="1" ht="38.25" customHeight="1" x14ac:dyDescent="0.2">
      <c r="A33" s="419">
        <v>30</v>
      </c>
      <c r="B33" s="245" t="s">
        <v>444</v>
      </c>
      <c r="C33" s="245" t="s">
        <v>445</v>
      </c>
      <c r="D33" s="245" t="s">
        <v>1393</v>
      </c>
      <c r="E33" s="246" t="s">
        <v>402</v>
      </c>
      <c r="F33" s="246" t="s">
        <v>403</v>
      </c>
      <c r="G33" s="246">
        <v>3836560</v>
      </c>
      <c r="H33" s="246">
        <v>173</v>
      </c>
      <c r="I33" s="247" t="s">
        <v>670</v>
      </c>
    </row>
    <row r="34" spans="1:9" s="248" customFormat="1" ht="38.25" customHeight="1" x14ac:dyDescent="0.2">
      <c r="A34" s="419">
        <v>31</v>
      </c>
      <c r="B34" s="420" t="s">
        <v>1944</v>
      </c>
      <c r="C34" s="420" t="s">
        <v>400</v>
      </c>
      <c r="D34" s="245" t="s">
        <v>401</v>
      </c>
      <c r="E34" s="246" t="s">
        <v>402</v>
      </c>
      <c r="F34" s="246" t="s">
        <v>403</v>
      </c>
      <c r="G34" s="246">
        <v>3836560</v>
      </c>
      <c r="H34" s="246">
        <v>138</v>
      </c>
      <c r="I34" s="247" t="s">
        <v>1429</v>
      </c>
    </row>
    <row r="35" spans="1:9" s="248" customFormat="1" ht="38.25" customHeight="1" x14ac:dyDescent="0.2">
      <c r="A35" s="419">
        <v>32</v>
      </c>
      <c r="B35" s="245" t="s">
        <v>446</v>
      </c>
      <c r="C35" s="245" t="s">
        <v>447</v>
      </c>
      <c r="D35" s="245" t="s">
        <v>1393</v>
      </c>
      <c r="E35" s="246" t="s">
        <v>402</v>
      </c>
      <c r="F35" s="246" t="s">
        <v>403</v>
      </c>
      <c r="G35" s="246">
        <v>3836560</v>
      </c>
      <c r="H35" s="246">
        <v>173</v>
      </c>
      <c r="I35" s="247" t="s">
        <v>1405</v>
      </c>
    </row>
    <row r="36" spans="1:9" s="248" customFormat="1" ht="38.25" customHeight="1" x14ac:dyDescent="0.2">
      <c r="A36" s="419">
        <v>33</v>
      </c>
      <c r="B36" s="245" t="s">
        <v>448</v>
      </c>
      <c r="C36" s="245" t="s">
        <v>406</v>
      </c>
      <c r="D36" s="245" t="s">
        <v>427</v>
      </c>
      <c r="E36" s="246" t="s">
        <v>402</v>
      </c>
      <c r="F36" s="246" t="s">
        <v>403</v>
      </c>
      <c r="G36" s="246">
        <v>3836560</v>
      </c>
      <c r="H36" s="246">
        <v>147</v>
      </c>
      <c r="I36" s="247" t="s">
        <v>1406</v>
      </c>
    </row>
    <row r="37" spans="1:9" s="248" customFormat="1" ht="38.25" customHeight="1" x14ac:dyDescent="0.2">
      <c r="A37" s="419">
        <v>34</v>
      </c>
      <c r="B37" s="245" t="s">
        <v>449</v>
      </c>
      <c r="C37" s="245" t="s">
        <v>445</v>
      </c>
      <c r="D37" s="245" t="s">
        <v>1393</v>
      </c>
      <c r="E37" s="246" t="s">
        <v>402</v>
      </c>
      <c r="F37" s="246" t="s">
        <v>403</v>
      </c>
      <c r="G37" s="246">
        <v>3836560</v>
      </c>
      <c r="H37" s="246">
        <v>173</v>
      </c>
      <c r="I37" s="247" t="s">
        <v>670</v>
      </c>
    </row>
    <row r="38" spans="1:9" s="248" customFormat="1" ht="38.25" customHeight="1" x14ac:dyDescent="0.2">
      <c r="A38" s="419">
        <v>35</v>
      </c>
      <c r="B38" s="245" t="s">
        <v>450</v>
      </c>
      <c r="C38" s="245" t="s">
        <v>451</v>
      </c>
      <c r="D38" s="245" t="s">
        <v>407</v>
      </c>
      <c r="E38" s="246" t="s">
        <v>402</v>
      </c>
      <c r="F38" s="246" t="s">
        <v>403</v>
      </c>
      <c r="G38" s="246">
        <v>3836560</v>
      </c>
      <c r="H38" s="246">
        <v>162</v>
      </c>
      <c r="I38" s="247" t="s">
        <v>1407</v>
      </c>
    </row>
    <row r="39" spans="1:9" s="248" customFormat="1" ht="38.25" customHeight="1" x14ac:dyDescent="0.2">
      <c r="A39" s="419">
        <v>36</v>
      </c>
      <c r="B39" s="245" t="s">
        <v>452</v>
      </c>
      <c r="C39" s="245" t="s">
        <v>453</v>
      </c>
      <c r="D39" s="245" t="s">
        <v>440</v>
      </c>
      <c r="E39" s="246" t="s">
        <v>402</v>
      </c>
      <c r="F39" s="246" t="s">
        <v>403</v>
      </c>
      <c r="G39" s="246">
        <v>3836560</v>
      </c>
      <c r="H39" s="246">
        <v>177</v>
      </c>
      <c r="I39" s="247" t="s">
        <v>1418</v>
      </c>
    </row>
    <row r="40" spans="1:9" s="248" customFormat="1" ht="38.25" customHeight="1" x14ac:dyDescent="0.2">
      <c r="A40" s="419">
        <v>37</v>
      </c>
      <c r="B40" s="245" t="s">
        <v>454</v>
      </c>
      <c r="C40" s="245" t="s">
        <v>453</v>
      </c>
      <c r="D40" s="245" t="s">
        <v>410</v>
      </c>
      <c r="E40" s="246" t="s">
        <v>402</v>
      </c>
      <c r="F40" s="246" t="s">
        <v>403</v>
      </c>
      <c r="G40" s="246">
        <v>3836560</v>
      </c>
      <c r="H40" s="246">
        <v>135</v>
      </c>
      <c r="I40" s="247" t="s">
        <v>1404</v>
      </c>
    </row>
    <row r="41" spans="1:9" s="248" customFormat="1" ht="38.25" customHeight="1" x14ac:dyDescent="0.2">
      <c r="A41" s="419">
        <v>38</v>
      </c>
      <c r="B41" s="245" t="s">
        <v>456</v>
      </c>
      <c r="C41" s="245" t="s">
        <v>421</v>
      </c>
      <c r="D41" s="245" t="s">
        <v>1393</v>
      </c>
      <c r="E41" s="246" t="s">
        <v>402</v>
      </c>
      <c r="F41" s="246" t="s">
        <v>403</v>
      </c>
      <c r="G41" s="246">
        <v>3836560</v>
      </c>
      <c r="H41" s="246">
        <v>173</v>
      </c>
      <c r="I41" s="247" t="s">
        <v>1473</v>
      </c>
    </row>
    <row r="42" spans="1:9" s="248" customFormat="1" ht="38.25" customHeight="1" x14ac:dyDescent="0.2">
      <c r="A42" s="419">
        <v>39</v>
      </c>
      <c r="B42" s="245" t="s">
        <v>457</v>
      </c>
      <c r="C42" s="245" t="s">
        <v>400</v>
      </c>
      <c r="D42" s="245" t="s">
        <v>401</v>
      </c>
      <c r="E42" s="246" t="s">
        <v>402</v>
      </c>
      <c r="F42" s="246" t="s">
        <v>403</v>
      </c>
      <c r="G42" s="246">
        <v>3836560</v>
      </c>
      <c r="H42" s="246">
        <v>138</v>
      </c>
      <c r="I42" s="247" t="s">
        <v>1429</v>
      </c>
    </row>
    <row r="43" spans="1:9" s="248" customFormat="1" ht="38.25" customHeight="1" x14ac:dyDescent="0.2">
      <c r="A43" s="419">
        <v>40</v>
      </c>
      <c r="B43" s="245" t="s">
        <v>1408</v>
      </c>
      <c r="C43" s="245" t="s">
        <v>400</v>
      </c>
      <c r="D43" s="245" t="s">
        <v>401</v>
      </c>
      <c r="E43" s="246" t="s">
        <v>402</v>
      </c>
      <c r="F43" s="246" t="s">
        <v>403</v>
      </c>
      <c r="G43" s="246">
        <v>3836560</v>
      </c>
      <c r="H43" s="246">
        <v>138</v>
      </c>
      <c r="I43" s="247" t="s">
        <v>1429</v>
      </c>
    </row>
    <row r="44" spans="1:9" s="248" customFormat="1" ht="38.25" customHeight="1" x14ac:dyDescent="0.2">
      <c r="A44" s="419">
        <v>41</v>
      </c>
      <c r="B44" s="245" t="s">
        <v>458</v>
      </c>
      <c r="C44" s="245" t="s">
        <v>400</v>
      </c>
      <c r="D44" s="245" t="s">
        <v>401</v>
      </c>
      <c r="E44" s="246" t="s">
        <v>402</v>
      </c>
      <c r="F44" s="246" t="s">
        <v>403</v>
      </c>
      <c r="G44" s="246">
        <v>3836560</v>
      </c>
      <c r="H44" s="246">
        <v>138</v>
      </c>
      <c r="I44" s="247" t="s">
        <v>1429</v>
      </c>
    </row>
    <row r="45" spans="1:9" s="248" customFormat="1" ht="38.25" customHeight="1" x14ac:dyDescent="0.2">
      <c r="A45" s="419">
        <v>42</v>
      </c>
      <c r="B45" s="245" t="s">
        <v>459</v>
      </c>
      <c r="C45" s="245" t="s">
        <v>421</v>
      </c>
      <c r="D45" s="245" t="s">
        <v>1393</v>
      </c>
      <c r="E45" s="246" t="s">
        <v>402</v>
      </c>
      <c r="F45" s="246" t="s">
        <v>403</v>
      </c>
      <c r="G45" s="246">
        <v>3836560</v>
      </c>
      <c r="H45" s="246">
        <v>173</v>
      </c>
      <c r="I45" s="247" t="s">
        <v>1473</v>
      </c>
    </row>
    <row r="46" spans="1:9" s="248" customFormat="1" ht="38.25" customHeight="1" x14ac:dyDescent="0.2">
      <c r="A46" s="419">
        <v>43</v>
      </c>
      <c r="B46" s="245" t="s">
        <v>1409</v>
      </c>
      <c r="C46" s="245" t="s">
        <v>400</v>
      </c>
      <c r="D46" s="245" t="s">
        <v>401</v>
      </c>
      <c r="E46" s="246" t="s">
        <v>402</v>
      </c>
      <c r="F46" s="246" t="s">
        <v>403</v>
      </c>
      <c r="G46" s="246">
        <v>3836560</v>
      </c>
      <c r="H46" s="246">
        <v>138</v>
      </c>
      <c r="I46" s="247" t="s">
        <v>1429</v>
      </c>
    </row>
    <row r="47" spans="1:9" s="248" customFormat="1" ht="38.25" customHeight="1" x14ac:dyDescent="0.2">
      <c r="A47" s="419">
        <v>44</v>
      </c>
      <c r="B47" s="245" t="s">
        <v>460</v>
      </c>
      <c r="C47" s="245" t="s">
        <v>400</v>
      </c>
      <c r="D47" s="245" t="s">
        <v>401</v>
      </c>
      <c r="E47" s="246" t="s">
        <v>402</v>
      </c>
      <c r="F47" s="246" t="s">
        <v>403</v>
      </c>
      <c r="G47" s="246">
        <v>3836560</v>
      </c>
      <c r="H47" s="246">
        <v>138</v>
      </c>
      <c r="I47" s="247" t="s">
        <v>1429</v>
      </c>
    </row>
    <row r="48" spans="1:9" s="248" customFormat="1" ht="38.25" customHeight="1" x14ac:dyDescent="0.2">
      <c r="A48" s="419">
        <v>45</v>
      </c>
      <c r="B48" s="245" t="s">
        <v>461</v>
      </c>
      <c r="C48" s="245" t="s">
        <v>445</v>
      </c>
      <c r="D48" s="245" t="s">
        <v>1393</v>
      </c>
      <c r="E48" s="246" t="s">
        <v>402</v>
      </c>
      <c r="F48" s="246" t="s">
        <v>403</v>
      </c>
      <c r="G48" s="246">
        <v>3836560</v>
      </c>
      <c r="H48" s="246">
        <v>173</v>
      </c>
      <c r="I48" s="247" t="s">
        <v>670</v>
      </c>
    </row>
    <row r="49" spans="1:9" s="248" customFormat="1" ht="38.25" customHeight="1" x14ac:dyDescent="0.2">
      <c r="A49" s="419">
        <v>46</v>
      </c>
      <c r="B49" s="245" t="s">
        <v>462</v>
      </c>
      <c r="C49" s="245" t="s">
        <v>463</v>
      </c>
      <c r="D49" s="245" t="s">
        <v>440</v>
      </c>
      <c r="E49" s="246" t="s">
        <v>402</v>
      </c>
      <c r="F49" s="246" t="s">
        <v>403</v>
      </c>
      <c r="G49" s="246">
        <v>3836560</v>
      </c>
      <c r="H49" s="246">
        <v>179</v>
      </c>
      <c r="I49" s="247" t="s">
        <v>1410</v>
      </c>
    </row>
    <row r="50" spans="1:9" s="248" customFormat="1" ht="38.25" customHeight="1" x14ac:dyDescent="0.2">
      <c r="A50" s="419">
        <v>47</v>
      </c>
      <c r="B50" s="245" t="s">
        <v>464</v>
      </c>
      <c r="C50" s="245" t="s">
        <v>465</v>
      </c>
      <c r="D50" s="245" t="s">
        <v>440</v>
      </c>
      <c r="E50" s="246" t="s">
        <v>402</v>
      </c>
      <c r="F50" s="246" t="s">
        <v>403</v>
      </c>
      <c r="G50" s="246">
        <v>3836560</v>
      </c>
      <c r="H50" s="246">
        <v>177</v>
      </c>
      <c r="I50" s="247" t="s">
        <v>1418</v>
      </c>
    </row>
    <row r="51" spans="1:9" s="248" customFormat="1" ht="38.25" customHeight="1" x14ac:dyDescent="0.2">
      <c r="A51" s="419">
        <v>48</v>
      </c>
      <c r="B51" s="245" t="s">
        <v>466</v>
      </c>
      <c r="C51" s="245" t="s">
        <v>421</v>
      </c>
      <c r="D51" s="245" t="s">
        <v>1393</v>
      </c>
      <c r="E51" s="246" t="s">
        <v>402</v>
      </c>
      <c r="F51" s="246" t="s">
        <v>403</v>
      </c>
      <c r="G51" s="246">
        <v>3836560</v>
      </c>
      <c r="H51" s="246">
        <v>173</v>
      </c>
      <c r="I51" s="247" t="s">
        <v>1473</v>
      </c>
    </row>
    <row r="52" spans="1:9" s="248" customFormat="1" ht="38.25" customHeight="1" x14ac:dyDescent="0.2">
      <c r="A52" s="419">
        <v>49</v>
      </c>
      <c r="B52" s="245" t="s">
        <v>467</v>
      </c>
      <c r="C52" s="245" t="s">
        <v>421</v>
      </c>
      <c r="D52" s="245" t="s">
        <v>1393</v>
      </c>
      <c r="E52" s="246" t="s">
        <v>402</v>
      </c>
      <c r="F52" s="246" t="s">
        <v>403</v>
      </c>
      <c r="G52" s="246">
        <v>3836560</v>
      </c>
      <c r="H52" s="246">
        <v>173</v>
      </c>
      <c r="I52" s="247" t="s">
        <v>1473</v>
      </c>
    </row>
    <row r="53" spans="1:9" s="248" customFormat="1" ht="38.25" customHeight="1" x14ac:dyDescent="0.2">
      <c r="A53" s="419">
        <v>50</v>
      </c>
      <c r="B53" s="245" t="s">
        <v>469</v>
      </c>
      <c r="C53" s="245" t="s">
        <v>421</v>
      </c>
      <c r="D53" s="245" t="s">
        <v>1393</v>
      </c>
      <c r="E53" s="246" t="s">
        <v>402</v>
      </c>
      <c r="F53" s="246" t="s">
        <v>403</v>
      </c>
      <c r="G53" s="246">
        <v>3836560</v>
      </c>
      <c r="H53" s="246">
        <v>173</v>
      </c>
      <c r="I53" s="247" t="s">
        <v>1473</v>
      </c>
    </row>
    <row r="54" spans="1:9" s="248" customFormat="1" ht="38.25" customHeight="1" x14ac:dyDescent="0.2">
      <c r="A54" s="419">
        <v>51</v>
      </c>
      <c r="B54" s="245" t="s">
        <v>470</v>
      </c>
      <c r="C54" s="245" t="s">
        <v>445</v>
      </c>
      <c r="D54" s="245" t="s">
        <v>1393</v>
      </c>
      <c r="E54" s="246" t="s">
        <v>402</v>
      </c>
      <c r="F54" s="246" t="s">
        <v>403</v>
      </c>
      <c r="G54" s="246">
        <v>3836560</v>
      </c>
      <c r="H54" s="246">
        <v>173</v>
      </c>
      <c r="I54" s="247" t="s">
        <v>670</v>
      </c>
    </row>
    <row r="55" spans="1:9" s="248" customFormat="1" ht="38.25" customHeight="1" x14ac:dyDescent="0.2">
      <c r="A55" s="419">
        <v>52</v>
      </c>
      <c r="B55" s="245" t="s">
        <v>471</v>
      </c>
      <c r="C55" s="245" t="s">
        <v>472</v>
      </c>
      <c r="D55" s="245" t="s">
        <v>401</v>
      </c>
      <c r="E55" s="246" t="s">
        <v>402</v>
      </c>
      <c r="F55" s="246" t="s">
        <v>403</v>
      </c>
      <c r="G55" s="246">
        <v>3836560</v>
      </c>
      <c r="H55" s="246">
        <v>138</v>
      </c>
      <c r="I55" s="247" t="s">
        <v>1411</v>
      </c>
    </row>
    <row r="56" spans="1:9" s="248" customFormat="1" ht="38.25" customHeight="1" x14ac:dyDescent="0.2">
      <c r="A56" s="419">
        <v>53</v>
      </c>
      <c r="B56" s="245" t="s">
        <v>2020</v>
      </c>
      <c r="C56" s="245" t="s">
        <v>2021</v>
      </c>
      <c r="D56" s="245" t="s">
        <v>410</v>
      </c>
      <c r="E56" s="246" t="s">
        <v>402</v>
      </c>
      <c r="F56" s="246" t="s">
        <v>403</v>
      </c>
      <c r="G56" s="246">
        <v>3836560</v>
      </c>
      <c r="H56" s="246">
        <v>138</v>
      </c>
      <c r="I56" s="247" t="s">
        <v>2022</v>
      </c>
    </row>
    <row r="57" spans="1:9" s="248" customFormat="1" ht="38.25" customHeight="1" x14ac:dyDescent="0.2">
      <c r="A57" s="419">
        <v>54</v>
      </c>
      <c r="B57" s="245" t="s">
        <v>2023</v>
      </c>
      <c r="C57" s="245" t="s">
        <v>2024</v>
      </c>
      <c r="D57" s="245" t="s">
        <v>468</v>
      </c>
      <c r="E57" s="246" t="s">
        <v>402</v>
      </c>
      <c r="F57" s="246" t="s">
        <v>403</v>
      </c>
      <c r="G57" s="246">
        <v>3836560</v>
      </c>
      <c r="H57" s="246">
        <v>130</v>
      </c>
      <c r="I57" s="247" t="s">
        <v>2025</v>
      </c>
    </row>
    <row r="58" spans="1:9" s="248" customFormat="1" ht="38.25" customHeight="1" x14ac:dyDescent="0.2">
      <c r="A58" s="419">
        <v>55</v>
      </c>
      <c r="B58" s="245" t="s">
        <v>473</v>
      </c>
      <c r="C58" s="245" t="s">
        <v>421</v>
      </c>
      <c r="D58" s="245" t="s">
        <v>1393</v>
      </c>
      <c r="E58" s="246" t="s">
        <v>402</v>
      </c>
      <c r="F58" s="246" t="s">
        <v>403</v>
      </c>
      <c r="G58" s="246">
        <v>3836560</v>
      </c>
      <c r="H58" s="246">
        <v>173</v>
      </c>
      <c r="I58" s="247" t="s">
        <v>1473</v>
      </c>
    </row>
    <row r="59" spans="1:9" s="248" customFormat="1" ht="38.25" customHeight="1" x14ac:dyDescent="0.2">
      <c r="A59" s="419">
        <v>56</v>
      </c>
      <c r="B59" s="245" t="s">
        <v>474</v>
      </c>
      <c r="C59" s="245" t="s">
        <v>421</v>
      </c>
      <c r="D59" s="245" t="s">
        <v>1393</v>
      </c>
      <c r="E59" s="246" t="s">
        <v>402</v>
      </c>
      <c r="F59" s="246" t="s">
        <v>403</v>
      </c>
      <c r="G59" s="246">
        <v>3836560</v>
      </c>
      <c r="H59" s="246">
        <v>173</v>
      </c>
      <c r="I59" s="247" t="s">
        <v>1473</v>
      </c>
    </row>
    <row r="60" spans="1:9" s="248" customFormat="1" ht="38.25" customHeight="1" x14ac:dyDescent="0.2">
      <c r="A60" s="419">
        <v>57</v>
      </c>
      <c r="B60" s="245" t="s">
        <v>475</v>
      </c>
      <c r="C60" s="245" t="s">
        <v>400</v>
      </c>
      <c r="D60" s="245" t="s">
        <v>401</v>
      </c>
      <c r="E60" s="246" t="s">
        <v>402</v>
      </c>
      <c r="F60" s="246" t="s">
        <v>403</v>
      </c>
      <c r="G60" s="246">
        <v>3836560</v>
      </c>
      <c r="H60" s="246">
        <v>138</v>
      </c>
      <c r="I60" s="247" t="s">
        <v>1429</v>
      </c>
    </row>
    <row r="61" spans="1:9" s="248" customFormat="1" ht="38.25" customHeight="1" x14ac:dyDescent="0.2">
      <c r="A61" s="419">
        <v>58</v>
      </c>
      <c r="B61" s="245" t="s">
        <v>476</v>
      </c>
      <c r="C61" s="245" t="s">
        <v>477</v>
      </c>
      <c r="D61" s="245" t="s">
        <v>410</v>
      </c>
      <c r="E61" s="246" t="s">
        <v>402</v>
      </c>
      <c r="F61" s="246" t="s">
        <v>403</v>
      </c>
      <c r="G61" s="246">
        <v>3836560</v>
      </c>
      <c r="H61" s="246">
        <v>141</v>
      </c>
      <c r="I61" s="247" t="s">
        <v>1389</v>
      </c>
    </row>
    <row r="62" spans="1:9" s="248" customFormat="1" ht="38.25" customHeight="1" x14ac:dyDescent="0.2">
      <c r="A62" s="419">
        <v>59</v>
      </c>
      <c r="B62" s="245" t="s">
        <v>478</v>
      </c>
      <c r="C62" s="245" t="s">
        <v>400</v>
      </c>
      <c r="D62" s="245" t="s">
        <v>401</v>
      </c>
      <c r="E62" s="246" t="s">
        <v>402</v>
      </c>
      <c r="F62" s="246" t="s">
        <v>403</v>
      </c>
      <c r="G62" s="246">
        <v>3836560</v>
      </c>
      <c r="H62" s="246">
        <v>138</v>
      </c>
      <c r="I62" s="247" t="s">
        <v>1429</v>
      </c>
    </row>
    <row r="63" spans="1:9" s="248" customFormat="1" ht="38.25" customHeight="1" x14ac:dyDescent="0.2">
      <c r="A63" s="419">
        <v>60</v>
      </c>
      <c r="B63" s="245" t="s">
        <v>479</v>
      </c>
      <c r="C63" s="245" t="s">
        <v>421</v>
      </c>
      <c r="D63" s="245" t="s">
        <v>1393</v>
      </c>
      <c r="E63" s="246" t="s">
        <v>402</v>
      </c>
      <c r="F63" s="246" t="s">
        <v>403</v>
      </c>
      <c r="G63" s="246">
        <v>3836560</v>
      </c>
      <c r="H63" s="246">
        <v>173</v>
      </c>
      <c r="I63" s="247" t="s">
        <v>1473</v>
      </c>
    </row>
    <row r="64" spans="1:9" s="248" customFormat="1" ht="38.25" customHeight="1" x14ac:dyDescent="0.2">
      <c r="A64" s="419">
        <v>61</v>
      </c>
      <c r="B64" s="245" t="s">
        <v>1726</v>
      </c>
      <c r="C64" s="245" t="s">
        <v>1727</v>
      </c>
      <c r="D64" s="245" t="s">
        <v>401</v>
      </c>
      <c r="E64" s="246" t="s">
        <v>402</v>
      </c>
      <c r="F64" s="246" t="s">
        <v>403</v>
      </c>
      <c r="G64" s="246">
        <v>3836560</v>
      </c>
      <c r="H64" s="246">
        <v>138</v>
      </c>
      <c r="I64" s="247" t="s">
        <v>1429</v>
      </c>
    </row>
    <row r="65" spans="1:9" s="248" customFormat="1" ht="38.25" customHeight="1" x14ac:dyDescent="0.2">
      <c r="A65" s="419">
        <v>62</v>
      </c>
      <c r="B65" s="245" t="s">
        <v>480</v>
      </c>
      <c r="C65" s="245" t="s">
        <v>453</v>
      </c>
      <c r="D65" s="245" t="s">
        <v>440</v>
      </c>
      <c r="E65" s="246" t="s">
        <v>402</v>
      </c>
      <c r="F65" s="246" t="s">
        <v>403</v>
      </c>
      <c r="G65" s="246">
        <v>3836560</v>
      </c>
      <c r="H65" s="246">
        <v>177</v>
      </c>
      <c r="I65" s="247" t="s">
        <v>1418</v>
      </c>
    </row>
    <row r="66" spans="1:9" s="248" customFormat="1" ht="38.25" customHeight="1" x14ac:dyDescent="0.2">
      <c r="A66" s="419">
        <v>63</v>
      </c>
      <c r="B66" s="245" t="s">
        <v>481</v>
      </c>
      <c r="C66" s="245" t="s">
        <v>400</v>
      </c>
      <c r="D66" s="245" t="s">
        <v>401</v>
      </c>
      <c r="E66" s="246" t="s">
        <v>402</v>
      </c>
      <c r="F66" s="246" t="s">
        <v>403</v>
      </c>
      <c r="G66" s="246">
        <v>3836560</v>
      </c>
      <c r="H66" s="246">
        <v>138</v>
      </c>
      <c r="I66" s="247" t="s">
        <v>1429</v>
      </c>
    </row>
    <row r="67" spans="1:9" s="248" customFormat="1" ht="38.25" customHeight="1" x14ac:dyDescent="0.2">
      <c r="A67" s="419">
        <v>64</v>
      </c>
      <c r="B67" s="245" t="s">
        <v>482</v>
      </c>
      <c r="C67" s="245" t="s">
        <v>421</v>
      </c>
      <c r="D67" s="245" t="s">
        <v>1393</v>
      </c>
      <c r="E67" s="246" t="s">
        <v>402</v>
      </c>
      <c r="F67" s="246" t="s">
        <v>403</v>
      </c>
      <c r="G67" s="246">
        <v>3836560</v>
      </c>
      <c r="H67" s="246">
        <v>173</v>
      </c>
      <c r="I67" s="247" t="s">
        <v>1473</v>
      </c>
    </row>
    <row r="68" spans="1:9" s="248" customFormat="1" ht="38.25" customHeight="1" x14ac:dyDescent="0.2">
      <c r="A68" s="419">
        <v>65</v>
      </c>
      <c r="B68" s="245" t="s">
        <v>2197</v>
      </c>
      <c r="C68" s="245" t="s">
        <v>2198</v>
      </c>
      <c r="D68" s="245" t="s">
        <v>401</v>
      </c>
      <c r="E68" s="246" t="s">
        <v>402</v>
      </c>
      <c r="F68" s="246" t="s">
        <v>403</v>
      </c>
      <c r="G68" s="246">
        <v>2367025</v>
      </c>
      <c r="H68" s="246">
        <v>2367025</v>
      </c>
      <c r="I68" s="247" t="s">
        <v>1486</v>
      </c>
    </row>
    <row r="69" spans="1:9" s="248" customFormat="1" ht="38.25" customHeight="1" x14ac:dyDescent="0.2">
      <c r="A69" s="419">
        <v>66</v>
      </c>
      <c r="B69" s="245" t="s">
        <v>2026</v>
      </c>
      <c r="C69" s="245" t="s">
        <v>2027</v>
      </c>
      <c r="D69" s="245" t="s">
        <v>504</v>
      </c>
      <c r="E69" s="246" t="s">
        <v>402</v>
      </c>
      <c r="F69" s="246" t="s">
        <v>403</v>
      </c>
      <c r="G69" s="246">
        <v>3836560</v>
      </c>
      <c r="H69" s="246">
        <v>130</v>
      </c>
      <c r="I69" s="247" t="s">
        <v>2028</v>
      </c>
    </row>
    <row r="70" spans="1:9" s="248" customFormat="1" ht="38.25" customHeight="1" x14ac:dyDescent="0.2">
      <c r="A70" s="419">
        <v>67</v>
      </c>
      <c r="B70" s="245" t="s">
        <v>1412</v>
      </c>
      <c r="C70" s="245" t="s">
        <v>400</v>
      </c>
      <c r="D70" s="245" t="s">
        <v>401</v>
      </c>
      <c r="E70" s="246" t="s">
        <v>402</v>
      </c>
      <c r="F70" s="246" t="s">
        <v>403</v>
      </c>
      <c r="G70" s="246">
        <v>3836560</v>
      </c>
      <c r="H70" s="246">
        <v>138</v>
      </c>
      <c r="I70" s="247" t="s">
        <v>1429</v>
      </c>
    </row>
    <row r="71" spans="1:9" s="248" customFormat="1" ht="38.25" customHeight="1" x14ac:dyDescent="0.2">
      <c r="A71" s="419">
        <v>68</v>
      </c>
      <c r="B71" s="245" t="s">
        <v>483</v>
      </c>
      <c r="C71" s="245" t="s">
        <v>453</v>
      </c>
      <c r="D71" s="245" t="s">
        <v>410</v>
      </c>
      <c r="E71" s="246" t="s">
        <v>402</v>
      </c>
      <c r="F71" s="246" t="s">
        <v>403</v>
      </c>
      <c r="G71" s="246">
        <v>3836560</v>
      </c>
      <c r="H71" s="246">
        <v>135</v>
      </c>
      <c r="I71" s="247" t="s">
        <v>1404</v>
      </c>
    </row>
    <row r="72" spans="1:9" s="248" customFormat="1" ht="38.25" customHeight="1" x14ac:dyDescent="0.2">
      <c r="A72" s="419">
        <v>69</v>
      </c>
      <c r="B72" s="245" t="s">
        <v>1413</v>
      </c>
      <c r="C72" s="245" t="s">
        <v>400</v>
      </c>
      <c r="D72" s="245" t="s">
        <v>401</v>
      </c>
      <c r="E72" s="246" t="s">
        <v>402</v>
      </c>
      <c r="F72" s="246" t="s">
        <v>403</v>
      </c>
      <c r="G72" s="246">
        <v>3836560</v>
      </c>
      <c r="H72" s="246">
        <v>138</v>
      </c>
      <c r="I72" s="247" t="s">
        <v>1429</v>
      </c>
    </row>
    <row r="73" spans="1:9" s="248" customFormat="1" ht="38.25" customHeight="1" x14ac:dyDescent="0.2">
      <c r="A73" s="419">
        <v>70</v>
      </c>
      <c r="B73" s="245" t="s">
        <v>2199</v>
      </c>
      <c r="C73" s="245" t="s">
        <v>477</v>
      </c>
      <c r="D73" s="245" t="s">
        <v>410</v>
      </c>
      <c r="E73" s="246" t="s">
        <v>402</v>
      </c>
      <c r="F73" s="246" t="s">
        <v>403</v>
      </c>
      <c r="G73" s="246">
        <v>3836560</v>
      </c>
      <c r="H73" s="246">
        <v>141</v>
      </c>
      <c r="I73" s="247" t="s">
        <v>1389</v>
      </c>
    </row>
    <row r="74" spans="1:9" s="248" customFormat="1" ht="38.25" customHeight="1" x14ac:dyDescent="0.2">
      <c r="A74" s="419">
        <v>71</v>
      </c>
      <c r="B74" s="245" t="s">
        <v>484</v>
      </c>
      <c r="C74" s="245" t="s">
        <v>485</v>
      </c>
      <c r="D74" s="245" t="s">
        <v>401</v>
      </c>
      <c r="E74" s="246" t="s">
        <v>402</v>
      </c>
      <c r="F74" s="246" t="s">
        <v>403</v>
      </c>
      <c r="G74" s="246">
        <v>3836560</v>
      </c>
      <c r="H74" s="246">
        <v>125</v>
      </c>
      <c r="I74" s="247" t="s">
        <v>1677</v>
      </c>
    </row>
    <row r="75" spans="1:9" s="248" customFormat="1" ht="38.25" customHeight="1" x14ac:dyDescent="0.2">
      <c r="A75" s="419">
        <v>72</v>
      </c>
      <c r="B75" s="245" t="s">
        <v>486</v>
      </c>
      <c r="C75" s="245" t="s">
        <v>477</v>
      </c>
      <c r="D75" s="245" t="s">
        <v>410</v>
      </c>
      <c r="E75" s="246" t="s">
        <v>402</v>
      </c>
      <c r="F75" s="246" t="s">
        <v>403</v>
      </c>
      <c r="G75" s="246">
        <v>3836560</v>
      </c>
      <c r="H75" s="246">
        <v>141</v>
      </c>
      <c r="I75" s="247" t="s">
        <v>1389</v>
      </c>
    </row>
    <row r="76" spans="1:9" s="248" customFormat="1" ht="38.25" customHeight="1" x14ac:dyDescent="0.2">
      <c r="A76" s="419">
        <v>73</v>
      </c>
      <c r="B76" s="245" t="s">
        <v>487</v>
      </c>
      <c r="C76" s="245" t="s">
        <v>406</v>
      </c>
      <c r="D76" s="245" t="s">
        <v>488</v>
      </c>
      <c r="E76" s="246" t="s">
        <v>402</v>
      </c>
      <c r="F76" s="246" t="s">
        <v>403</v>
      </c>
      <c r="G76" s="246">
        <v>3836560</v>
      </c>
      <c r="H76" s="246">
        <v>169</v>
      </c>
      <c r="I76" s="247" t="s">
        <v>1414</v>
      </c>
    </row>
    <row r="77" spans="1:9" s="248" customFormat="1" ht="38.25" customHeight="1" x14ac:dyDescent="0.2">
      <c r="A77" s="419">
        <v>74</v>
      </c>
      <c r="B77" s="245" t="s">
        <v>1728</v>
      </c>
      <c r="C77" s="245" t="s">
        <v>1727</v>
      </c>
      <c r="D77" s="245" t="s">
        <v>401</v>
      </c>
      <c r="E77" s="246" t="s">
        <v>402</v>
      </c>
      <c r="F77" s="246" t="s">
        <v>403</v>
      </c>
      <c r="G77" s="246">
        <v>3836560</v>
      </c>
      <c r="H77" s="246">
        <v>138</v>
      </c>
      <c r="I77" s="247" t="s">
        <v>1429</v>
      </c>
    </row>
    <row r="78" spans="1:9" s="248" customFormat="1" ht="38.25" customHeight="1" x14ac:dyDescent="0.2">
      <c r="A78" s="419">
        <v>75</v>
      </c>
      <c r="B78" s="245" t="s">
        <v>489</v>
      </c>
      <c r="C78" s="245" t="s">
        <v>400</v>
      </c>
      <c r="D78" s="245" t="s">
        <v>401</v>
      </c>
      <c r="E78" s="246" t="s">
        <v>402</v>
      </c>
      <c r="F78" s="246" t="s">
        <v>403</v>
      </c>
      <c r="G78" s="246">
        <v>3836560</v>
      </c>
      <c r="H78" s="246">
        <v>138</v>
      </c>
      <c r="I78" s="247" t="s">
        <v>1429</v>
      </c>
    </row>
    <row r="79" spans="1:9" s="248" customFormat="1" ht="38.25" customHeight="1" x14ac:dyDescent="0.2">
      <c r="A79" s="419">
        <v>76</v>
      </c>
      <c r="B79" s="245" t="s">
        <v>2091</v>
      </c>
      <c r="C79" s="245" t="s">
        <v>400</v>
      </c>
      <c r="D79" s="245" t="s">
        <v>401</v>
      </c>
      <c r="E79" s="246" t="s">
        <v>402</v>
      </c>
      <c r="F79" s="246" t="s">
        <v>403</v>
      </c>
      <c r="G79" s="246">
        <v>3836560</v>
      </c>
      <c r="H79" s="246">
        <v>138</v>
      </c>
      <c r="I79" s="247" t="s">
        <v>1429</v>
      </c>
    </row>
    <row r="80" spans="1:9" s="248" customFormat="1" ht="38.25" customHeight="1" x14ac:dyDescent="0.2">
      <c r="A80" s="419">
        <v>77</v>
      </c>
      <c r="B80" s="245" t="s">
        <v>490</v>
      </c>
      <c r="C80" s="245" t="s">
        <v>406</v>
      </c>
      <c r="D80" s="245" t="s">
        <v>410</v>
      </c>
      <c r="E80" s="246" t="s">
        <v>402</v>
      </c>
      <c r="F80" s="246" t="s">
        <v>403</v>
      </c>
      <c r="G80" s="246">
        <v>3836560</v>
      </c>
      <c r="H80" s="246">
        <v>141</v>
      </c>
      <c r="I80" s="247" t="s">
        <v>1415</v>
      </c>
    </row>
    <row r="81" spans="1:9" s="248" customFormat="1" ht="38.25" customHeight="1" x14ac:dyDescent="0.2">
      <c r="A81" s="419">
        <v>78</v>
      </c>
      <c r="B81" s="245" t="s">
        <v>1416</v>
      </c>
      <c r="C81" s="245" t="s">
        <v>400</v>
      </c>
      <c r="D81" s="245" t="s">
        <v>401</v>
      </c>
      <c r="E81" s="246" t="s">
        <v>402</v>
      </c>
      <c r="F81" s="246" t="s">
        <v>403</v>
      </c>
      <c r="G81" s="246">
        <v>3836560</v>
      </c>
      <c r="H81" s="246">
        <v>138</v>
      </c>
      <c r="I81" s="247" t="s">
        <v>1429</v>
      </c>
    </row>
    <row r="82" spans="1:9" s="248" customFormat="1" ht="38.25" customHeight="1" x14ac:dyDescent="0.2">
      <c r="A82" s="419">
        <v>79</v>
      </c>
      <c r="B82" s="245" t="s">
        <v>491</v>
      </c>
      <c r="C82" s="245" t="s">
        <v>400</v>
      </c>
      <c r="D82" s="245" t="s">
        <v>401</v>
      </c>
      <c r="E82" s="246" t="s">
        <v>402</v>
      </c>
      <c r="F82" s="246" t="s">
        <v>403</v>
      </c>
      <c r="G82" s="246">
        <v>3836560</v>
      </c>
      <c r="H82" s="246">
        <v>138</v>
      </c>
      <c r="I82" s="247" t="s">
        <v>1429</v>
      </c>
    </row>
    <row r="83" spans="1:9" s="248" customFormat="1" ht="38.25" customHeight="1" x14ac:dyDescent="0.2">
      <c r="A83" s="419">
        <v>80</v>
      </c>
      <c r="B83" s="245" t="s">
        <v>492</v>
      </c>
      <c r="C83" s="245" t="s">
        <v>421</v>
      </c>
      <c r="D83" s="245" t="s">
        <v>1393</v>
      </c>
      <c r="E83" s="246" t="s">
        <v>402</v>
      </c>
      <c r="F83" s="246" t="s">
        <v>403</v>
      </c>
      <c r="G83" s="246">
        <v>3836560</v>
      </c>
      <c r="H83" s="246">
        <v>173</v>
      </c>
      <c r="I83" s="247" t="s">
        <v>1473</v>
      </c>
    </row>
    <row r="84" spans="1:9" s="248" customFormat="1" ht="38.25" customHeight="1" x14ac:dyDescent="0.2">
      <c r="A84" s="419">
        <v>81</v>
      </c>
      <c r="B84" s="245" t="s">
        <v>493</v>
      </c>
      <c r="C84" s="245" t="s">
        <v>421</v>
      </c>
      <c r="D84" s="245" t="s">
        <v>1393</v>
      </c>
      <c r="E84" s="246" t="s">
        <v>402</v>
      </c>
      <c r="F84" s="246" t="s">
        <v>403</v>
      </c>
      <c r="G84" s="246">
        <v>3836560</v>
      </c>
      <c r="H84" s="246">
        <v>173</v>
      </c>
      <c r="I84" s="247" t="s">
        <v>1473</v>
      </c>
    </row>
    <row r="85" spans="1:9" s="248" customFormat="1" ht="38.25" customHeight="1" x14ac:dyDescent="0.2">
      <c r="A85" s="419">
        <v>82</v>
      </c>
      <c r="B85" s="245" t="s">
        <v>1417</v>
      </c>
      <c r="C85" s="245" t="s">
        <v>400</v>
      </c>
      <c r="D85" s="245" t="s">
        <v>401</v>
      </c>
      <c r="E85" s="246" t="s">
        <v>402</v>
      </c>
      <c r="F85" s="246" t="s">
        <v>403</v>
      </c>
      <c r="G85" s="246">
        <v>3836560</v>
      </c>
      <c r="H85" s="246">
        <v>138</v>
      </c>
      <c r="I85" s="247" t="s">
        <v>1429</v>
      </c>
    </row>
    <row r="86" spans="1:9" s="248" customFormat="1" ht="38.25" customHeight="1" x14ac:dyDescent="0.2">
      <c r="A86" s="419">
        <v>83</v>
      </c>
      <c r="B86" s="245" t="s">
        <v>494</v>
      </c>
      <c r="C86" s="245" t="s">
        <v>495</v>
      </c>
      <c r="D86" s="245" t="s">
        <v>440</v>
      </c>
      <c r="E86" s="246" t="s">
        <v>402</v>
      </c>
      <c r="F86" s="246" t="s">
        <v>403</v>
      </c>
      <c r="G86" s="246">
        <v>3836560</v>
      </c>
      <c r="H86" s="246">
        <v>176</v>
      </c>
      <c r="I86" s="247" t="s">
        <v>1418</v>
      </c>
    </row>
    <row r="87" spans="1:9" s="248" customFormat="1" ht="38.25" customHeight="1" x14ac:dyDescent="0.2">
      <c r="A87" s="419">
        <v>84</v>
      </c>
      <c r="B87" s="245" t="s">
        <v>1729</v>
      </c>
      <c r="C87" s="245" t="s">
        <v>412</v>
      </c>
      <c r="D87" s="245" t="s">
        <v>401</v>
      </c>
      <c r="E87" s="246" t="s">
        <v>402</v>
      </c>
      <c r="F87" s="246" t="s">
        <v>403</v>
      </c>
      <c r="G87" s="246">
        <v>3836560</v>
      </c>
      <c r="H87" s="246">
        <v>138</v>
      </c>
      <c r="I87" s="247" t="s">
        <v>1429</v>
      </c>
    </row>
    <row r="88" spans="1:9" s="248" customFormat="1" ht="38.25" customHeight="1" x14ac:dyDescent="0.2">
      <c r="A88" s="419">
        <v>85</v>
      </c>
      <c r="B88" s="245" t="s">
        <v>496</v>
      </c>
      <c r="C88" s="245" t="s">
        <v>400</v>
      </c>
      <c r="D88" s="245" t="s">
        <v>401</v>
      </c>
      <c r="E88" s="246" t="s">
        <v>402</v>
      </c>
      <c r="F88" s="246" t="s">
        <v>403</v>
      </c>
      <c r="G88" s="246">
        <v>3836560</v>
      </c>
      <c r="H88" s="246">
        <v>138</v>
      </c>
      <c r="I88" s="247" t="s">
        <v>1429</v>
      </c>
    </row>
    <row r="89" spans="1:9" s="248" customFormat="1" ht="38.25" customHeight="1" x14ac:dyDescent="0.2">
      <c r="A89" s="419">
        <v>86</v>
      </c>
      <c r="B89" s="245" t="s">
        <v>497</v>
      </c>
      <c r="C89" s="245" t="s">
        <v>421</v>
      </c>
      <c r="D89" s="245" t="s">
        <v>1393</v>
      </c>
      <c r="E89" s="246" t="s">
        <v>402</v>
      </c>
      <c r="F89" s="246" t="s">
        <v>403</v>
      </c>
      <c r="G89" s="246">
        <v>3836560</v>
      </c>
      <c r="H89" s="246">
        <v>173</v>
      </c>
      <c r="I89" s="247" t="s">
        <v>1473</v>
      </c>
    </row>
    <row r="90" spans="1:9" s="248" customFormat="1" ht="38.25" customHeight="1" x14ac:dyDescent="0.2">
      <c r="A90" s="419">
        <v>87</v>
      </c>
      <c r="B90" s="245" t="s">
        <v>1419</v>
      </c>
      <c r="C90" s="245" t="s">
        <v>477</v>
      </c>
      <c r="D90" s="245" t="s">
        <v>410</v>
      </c>
      <c r="E90" s="246" t="s">
        <v>402</v>
      </c>
      <c r="F90" s="246" t="s">
        <v>403</v>
      </c>
      <c r="G90" s="246">
        <v>3836560</v>
      </c>
      <c r="H90" s="246">
        <v>141</v>
      </c>
      <c r="I90" s="247" t="s">
        <v>1389</v>
      </c>
    </row>
    <row r="91" spans="1:9" s="248" customFormat="1" ht="38.25" customHeight="1" x14ac:dyDescent="0.2">
      <c r="A91" s="419">
        <v>88</v>
      </c>
      <c r="B91" s="245" t="s">
        <v>1420</v>
      </c>
      <c r="C91" s="245" t="s">
        <v>400</v>
      </c>
      <c r="D91" s="245" t="s">
        <v>401</v>
      </c>
      <c r="E91" s="246" t="s">
        <v>402</v>
      </c>
      <c r="F91" s="246" t="s">
        <v>403</v>
      </c>
      <c r="G91" s="246">
        <v>3836560</v>
      </c>
      <c r="H91" s="246">
        <v>138</v>
      </c>
      <c r="I91" s="247" t="s">
        <v>1429</v>
      </c>
    </row>
    <row r="92" spans="1:9" s="248" customFormat="1" ht="38.25" customHeight="1" x14ac:dyDescent="0.2">
      <c r="A92" s="419">
        <v>89</v>
      </c>
      <c r="B92" s="245" t="s">
        <v>1781</v>
      </c>
      <c r="C92" s="245" t="s">
        <v>529</v>
      </c>
      <c r="D92" s="245" t="s">
        <v>1782</v>
      </c>
      <c r="E92" s="246" t="s">
        <v>402</v>
      </c>
      <c r="F92" s="246" t="s">
        <v>403</v>
      </c>
      <c r="G92" s="246">
        <v>3836560</v>
      </c>
      <c r="H92" s="246">
        <v>173</v>
      </c>
      <c r="I92" s="247" t="s">
        <v>1473</v>
      </c>
    </row>
    <row r="93" spans="1:9" s="248" customFormat="1" ht="38.25" customHeight="1" x14ac:dyDescent="0.2">
      <c r="A93" s="419">
        <v>90</v>
      </c>
      <c r="B93" s="245" t="s">
        <v>498</v>
      </c>
      <c r="C93" s="245" t="s">
        <v>400</v>
      </c>
      <c r="D93" s="245" t="s">
        <v>401</v>
      </c>
      <c r="E93" s="246" t="s">
        <v>402</v>
      </c>
      <c r="F93" s="246" t="s">
        <v>403</v>
      </c>
      <c r="G93" s="246">
        <v>3836560</v>
      </c>
      <c r="H93" s="246">
        <v>138</v>
      </c>
      <c r="I93" s="247" t="s">
        <v>1429</v>
      </c>
    </row>
    <row r="94" spans="1:9" s="248" customFormat="1" ht="38.25" customHeight="1" x14ac:dyDescent="0.2">
      <c r="A94" s="419">
        <v>91</v>
      </c>
      <c r="B94" s="245" t="s">
        <v>1421</v>
      </c>
      <c r="C94" s="245" t="s">
        <v>499</v>
      </c>
      <c r="D94" s="245" t="s">
        <v>488</v>
      </c>
      <c r="E94" s="246" t="s">
        <v>402</v>
      </c>
      <c r="F94" s="246" t="s">
        <v>403</v>
      </c>
      <c r="G94" s="246">
        <v>3836560</v>
      </c>
      <c r="H94" s="246">
        <v>169</v>
      </c>
      <c r="I94" s="247" t="s">
        <v>1422</v>
      </c>
    </row>
    <row r="95" spans="1:9" s="248" customFormat="1" ht="38.25" customHeight="1" x14ac:dyDescent="0.2">
      <c r="A95" s="419">
        <v>92</v>
      </c>
      <c r="B95" s="245" t="s">
        <v>500</v>
      </c>
      <c r="C95" s="245" t="s">
        <v>421</v>
      </c>
      <c r="D95" s="245" t="s">
        <v>1393</v>
      </c>
      <c r="E95" s="246" t="s">
        <v>402</v>
      </c>
      <c r="F95" s="246" t="s">
        <v>403</v>
      </c>
      <c r="G95" s="246">
        <v>3836560</v>
      </c>
      <c r="H95" s="246">
        <v>173</v>
      </c>
      <c r="I95" s="247" t="s">
        <v>1473</v>
      </c>
    </row>
    <row r="96" spans="1:9" s="248" customFormat="1" ht="38.25" customHeight="1" x14ac:dyDescent="0.2">
      <c r="A96" s="419">
        <v>93</v>
      </c>
      <c r="B96" s="245" t="s">
        <v>1423</v>
      </c>
      <c r="C96" s="245" t="s">
        <v>400</v>
      </c>
      <c r="D96" s="245" t="s">
        <v>401</v>
      </c>
      <c r="E96" s="246" t="s">
        <v>402</v>
      </c>
      <c r="F96" s="246" t="s">
        <v>403</v>
      </c>
      <c r="G96" s="246">
        <v>3836560</v>
      </c>
      <c r="H96" s="246">
        <v>138</v>
      </c>
      <c r="I96" s="247" t="s">
        <v>1429</v>
      </c>
    </row>
    <row r="97" spans="1:9" s="248" customFormat="1" ht="38.25" customHeight="1" x14ac:dyDescent="0.2">
      <c r="A97" s="419">
        <v>94</v>
      </c>
      <c r="B97" s="245" t="s">
        <v>1424</v>
      </c>
      <c r="C97" s="245" t="s">
        <v>400</v>
      </c>
      <c r="D97" s="245" t="s">
        <v>401</v>
      </c>
      <c r="E97" s="246" t="s">
        <v>402</v>
      </c>
      <c r="F97" s="246" t="s">
        <v>403</v>
      </c>
      <c r="G97" s="246">
        <v>3836560</v>
      </c>
      <c r="H97" s="246">
        <v>138</v>
      </c>
      <c r="I97" s="247" t="s">
        <v>1429</v>
      </c>
    </row>
    <row r="98" spans="1:9" s="248" customFormat="1" ht="38.25" customHeight="1" x14ac:dyDescent="0.2">
      <c r="A98" s="419">
        <v>95</v>
      </c>
      <c r="B98" s="245" t="s">
        <v>501</v>
      </c>
      <c r="C98" s="245" t="s">
        <v>400</v>
      </c>
      <c r="D98" s="245" t="s">
        <v>401</v>
      </c>
      <c r="E98" s="246" t="s">
        <v>402</v>
      </c>
      <c r="F98" s="246" t="s">
        <v>403</v>
      </c>
      <c r="G98" s="246">
        <v>3836560</v>
      </c>
      <c r="H98" s="246">
        <v>138</v>
      </c>
      <c r="I98" s="247" t="s">
        <v>1429</v>
      </c>
    </row>
    <row r="99" spans="1:9" s="248" customFormat="1" ht="38.25" customHeight="1" x14ac:dyDescent="0.2">
      <c r="A99" s="419">
        <v>96</v>
      </c>
      <c r="B99" s="245" t="s">
        <v>1425</v>
      </c>
      <c r="C99" s="245" t="s">
        <v>400</v>
      </c>
      <c r="D99" s="245" t="s">
        <v>401</v>
      </c>
      <c r="E99" s="246" t="s">
        <v>402</v>
      </c>
      <c r="F99" s="246" t="s">
        <v>403</v>
      </c>
      <c r="G99" s="246">
        <v>3836560</v>
      </c>
      <c r="H99" s="246">
        <v>138</v>
      </c>
      <c r="I99" s="247" t="s">
        <v>1429</v>
      </c>
    </row>
    <row r="100" spans="1:9" s="248" customFormat="1" ht="38.25" customHeight="1" x14ac:dyDescent="0.2">
      <c r="A100" s="419">
        <v>97</v>
      </c>
      <c r="B100" s="245" t="s">
        <v>502</v>
      </c>
      <c r="C100" s="245" t="s">
        <v>503</v>
      </c>
      <c r="D100" s="245" t="s">
        <v>427</v>
      </c>
      <c r="E100" s="246" t="s">
        <v>402</v>
      </c>
      <c r="F100" s="246" t="s">
        <v>403</v>
      </c>
      <c r="G100" s="246">
        <v>3836560</v>
      </c>
      <c r="H100" s="246">
        <v>147</v>
      </c>
      <c r="I100" s="247" t="s">
        <v>1426</v>
      </c>
    </row>
    <row r="101" spans="1:9" s="248" customFormat="1" ht="38.25" customHeight="1" x14ac:dyDescent="0.2">
      <c r="A101" s="419">
        <v>98</v>
      </c>
      <c r="B101" s="245" t="s">
        <v>505</v>
      </c>
      <c r="C101" s="245" t="s">
        <v>439</v>
      </c>
      <c r="D101" s="245" t="s">
        <v>440</v>
      </c>
      <c r="E101" s="246" t="s">
        <v>402</v>
      </c>
      <c r="F101" s="246" t="s">
        <v>403</v>
      </c>
      <c r="G101" s="246">
        <v>3836560</v>
      </c>
      <c r="H101" s="246">
        <v>178</v>
      </c>
      <c r="I101" s="247" t="s">
        <v>1430</v>
      </c>
    </row>
    <row r="102" spans="1:9" s="248" customFormat="1" ht="38.25" customHeight="1" x14ac:dyDescent="0.2">
      <c r="A102" s="419">
        <v>99</v>
      </c>
      <c r="B102" s="245" t="s">
        <v>506</v>
      </c>
      <c r="C102" s="245" t="s">
        <v>453</v>
      </c>
      <c r="D102" s="245" t="s">
        <v>440</v>
      </c>
      <c r="E102" s="246" t="s">
        <v>402</v>
      </c>
      <c r="F102" s="246" t="s">
        <v>403</v>
      </c>
      <c r="G102" s="246">
        <v>3836560</v>
      </c>
      <c r="H102" s="246">
        <v>177</v>
      </c>
      <c r="I102" s="247" t="s">
        <v>1418</v>
      </c>
    </row>
    <row r="103" spans="1:9" s="248" customFormat="1" ht="38.25" customHeight="1" x14ac:dyDescent="0.2">
      <c r="A103" s="419">
        <v>100</v>
      </c>
      <c r="B103" s="245" t="s">
        <v>507</v>
      </c>
      <c r="C103" s="245" t="s">
        <v>421</v>
      </c>
      <c r="D103" s="245" t="s">
        <v>1393</v>
      </c>
      <c r="E103" s="246" t="s">
        <v>402</v>
      </c>
      <c r="F103" s="246" t="s">
        <v>403</v>
      </c>
      <c r="G103" s="246">
        <v>3836560</v>
      </c>
      <c r="H103" s="246">
        <v>173</v>
      </c>
      <c r="I103" s="247" t="s">
        <v>1473</v>
      </c>
    </row>
    <row r="104" spans="1:9" s="248" customFormat="1" ht="38.25" customHeight="1" x14ac:dyDescent="0.2">
      <c r="A104" s="419">
        <v>101</v>
      </c>
      <c r="B104" s="245" t="s">
        <v>508</v>
      </c>
      <c r="C104" s="245" t="s">
        <v>421</v>
      </c>
      <c r="D104" s="245" t="s">
        <v>1393</v>
      </c>
      <c r="E104" s="246" t="s">
        <v>402</v>
      </c>
      <c r="F104" s="246" t="s">
        <v>403</v>
      </c>
      <c r="G104" s="246">
        <v>3836560</v>
      </c>
      <c r="H104" s="246">
        <v>173</v>
      </c>
      <c r="I104" s="247" t="s">
        <v>1473</v>
      </c>
    </row>
    <row r="105" spans="1:9" s="248" customFormat="1" ht="38.25" customHeight="1" x14ac:dyDescent="0.2">
      <c r="A105" s="419">
        <v>102</v>
      </c>
      <c r="B105" s="245" t="s">
        <v>509</v>
      </c>
      <c r="C105" s="245" t="s">
        <v>400</v>
      </c>
      <c r="D105" s="245" t="s">
        <v>401</v>
      </c>
      <c r="E105" s="246" t="s">
        <v>402</v>
      </c>
      <c r="F105" s="246" t="s">
        <v>403</v>
      </c>
      <c r="G105" s="246">
        <v>3836560</v>
      </c>
      <c r="H105" s="246">
        <v>138</v>
      </c>
      <c r="I105" s="247" t="s">
        <v>1429</v>
      </c>
    </row>
    <row r="106" spans="1:9" s="248" customFormat="1" ht="38.25" customHeight="1" x14ac:dyDescent="0.2">
      <c r="A106" s="419">
        <v>103</v>
      </c>
      <c r="B106" s="245" t="s">
        <v>510</v>
      </c>
      <c r="C106" s="245" t="s">
        <v>414</v>
      </c>
      <c r="D106" s="245" t="s">
        <v>1393</v>
      </c>
      <c r="E106" s="246" t="s">
        <v>402</v>
      </c>
      <c r="F106" s="246" t="s">
        <v>403</v>
      </c>
      <c r="G106" s="246">
        <v>3836560</v>
      </c>
      <c r="H106" s="246">
        <v>173</v>
      </c>
      <c r="I106" s="247" t="s">
        <v>1473</v>
      </c>
    </row>
    <row r="107" spans="1:9" s="248" customFormat="1" ht="38.25" customHeight="1" x14ac:dyDescent="0.2">
      <c r="A107" s="419">
        <v>104</v>
      </c>
      <c r="B107" s="245" t="s">
        <v>511</v>
      </c>
      <c r="C107" s="245" t="s">
        <v>400</v>
      </c>
      <c r="D107" s="245" t="s">
        <v>401</v>
      </c>
      <c r="E107" s="246" t="s">
        <v>402</v>
      </c>
      <c r="F107" s="246" t="s">
        <v>403</v>
      </c>
      <c r="G107" s="246">
        <v>3836560</v>
      </c>
      <c r="H107" s="246">
        <v>138</v>
      </c>
      <c r="I107" s="247" t="s">
        <v>1429</v>
      </c>
    </row>
    <row r="108" spans="1:9" s="248" customFormat="1" ht="38.25" customHeight="1" x14ac:dyDescent="0.2">
      <c r="A108" s="419">
        <v>105</v>
      </c>
      <c r="B108" s="245" t="s">
        <v>512</v>
      </c>
      <c r="C108" s="245" t="s">
        <v>400</v>
      </c>
      <c r="D108" s="245" t="s">
        <v>401</v>
      </c>
      <c r="E108" s="246" t="s">
        <v>402</v>
      </c>
      <c r="F108" s="246" t="s">
        <v>403</v>
      </c>
      <c r="G108" s="246">
        <v>3836560</v>
      </c>
      <c r="H108" s="246">
        <v>138</v>
      </c>
      <c r="I108" s="247" t="s">
        <v>1429</v>
      </c>
    </row>
    <row r="109" spans="1:9" s="248" customFormat="1" ht="38.25" customHeight="1" x14ac:dyDescent="0.2">
      <c r="A109" s="419">
        <v>106</v>
      </c>
      <c r="B109" s="245" t="s">
        <v>513</v>
      </c>
      <c r="C109" s="245" t="s">
        <v>453</v>
      </c>
      <c r="D109" s="245" t="s">
        <v>440</v>
      </c>
      <c r="E109" s="246" t="s">
        <v>402</v>
      </c>
      <c r="F109" s="246" t="s">
        <v>403</v>
      </c>
      <c r="G109" s="246">
        <v>3836560</v>
      </c>
      <c r="H109" s="246">
        <v>177</v>
      </c>
      <c r="I109" s="247" t="s">
        <v>1418</v>
      </c>
    </row>
    <row r="110" spans="1:9" s="248" customFormat="1" ht="38.25" customHeight="1" x14ac:dyDescent="0.2">
      <c r="A110" s="419">
        <v>107</v>
      </c>
      <c r="B110" s="245" t="s">
        <v>514</v>
      </c>
      <c r="C110" s="245" t="s">
        <v>515</v>
      </c>
      <c r="D110" s="245" t="s">
        <v>410</v>
      </c>
      <c r="E110" s="246" t="s">
        <v>402</v>
      </c>
      <c r="F110" s="246" t="s">
        <v>403</v>
      </c>
      <c r="G110" s="246">
        <v>3836560</v>
      </c>
      <c r="H110" s="246">
        <v>153</v>
      </c>
      <c r="I110" s="247" t="s">
        <v>1427</v>
      </c>
    </row>
    <row r="111" spans="1:9" s="248" customFormat="1" ht="38.25" customHeight="1" x14ac:dyDescent="0.2">
      <c r="A111" s="419">
        <v>108</v>
      </c>
      <c r="B111" s="245" t="s">
        <v>1428</v>
      </c>
      <c r="C111" s="245" t="s">
        <v>400</v>
      </c>
      <c r="D111" s="245" t="s">
        <v>401</v>
      </c>
      <c r="E111" s="246" t="s">
        <v>402</v>
      </c>
      <c r="F111" s="246" t="s">
        <v>403</v>
      </c>
      <c r="G111" s="246">
        <v>3836560</v>
      </c>
      <c r="H111" s="246">
        <v>138</v>
      </c>
      <c r="I111" s="247" t="s">
        <v>1429</v>
      </c>
    </row>
    <row r="112" spans="1:9" s="248" customFormat="1" ht="38.25" customHeight="1" x14ac:dyDescent="0.2">
      <c r="A112" s="419">
        <v>109</v>
      </c>
      <c r="B112" s="245" t="s">
        <v>516</v>
      </c>
      <c r="C112" s="245" t="s">
        <v>517</v>
      </c>
      <c r="D112" s="245" t="s">
        <v>401</v>
      </c>
      <c r="E112" s="246" t="s">
        <v>402</v>
      </c>
      <c r="F112" s="246" t="s">
        <v>403</v>
      </c>
      <c r="G112" s="246">
        <v>3836560</v>
      </c>
      <c r="H112" s="246">
        <v>125</v>
      </c>
      <c r="I112" s="247" t="s">
        <v>1677</v>
      </c>
    </row>
    <row r="113" spans="1:9" s="248" customFormat="1" ht="38.25" customHeight="1" x14ac:dyDescent="0.2">
      <c r="A113" s="419">
        <v>110</v>
      </c>
      <c r="B113" s="245" t="s">
        <v>518</v>
      </c>
      <c r="C113" s="245" t="s">
        <v>519</v>
      </c>
      <c r="D113" s="245" t="s">
        <v>401</v>
      </c>
      <c r="E113" s="246" t="s">
        <v>402</v>
      </c>
      <c r="F113" s="246" t="s">
        <v>403</v>
      </c>
      <c r="G113" s="246">
        <v>3836560</v>
      </c>
      <c r="H113" s="246">
        <v>125</v>
      </c>
      <c r="I113" s="247" t="s">
        <v>1429</v>
      </c>
    </row>
    <row r="114" spans="1:9" s="248" customFormat="1" ht="38.25" customHeight="1" x14ac:dyDescent="0.2">
      <c r="A114" s="419">
        <v>111</v>
      </c>
      <c r="B114" s="245" t="s">
        <v>520</v>
      </c>
      <c r="C114" s="245" t="s">
        <v>453</v>
      </c>
      <c r="D114" s="245" t="s">
        <v>440</v>
      </c>
      <c r="E114" s="246" t="s">
        <v>402</v>
      </c>
      <c r="F114" s="246" t="s">
        <v>403</v>
      </c>
      <c r="G114" s="246">
        <v>3836560</v>
      </c>
      <c r="H114" s="246">
        <v>177</v>
      </c>
      <c r="I114" s="247" t="s">
        <v>1418</v>
      </c>
    </row>
    <row r="115" spans="1:9" s="248" customFormat="1" ht="38.25" customHeight="1" x14ac:dyDescent="0.2">
      <c r="A115" s="419">
        <v>112</v>
      </c>
      <c r="B115" s="245" t="s">
        <v>521</v>
      </c>
      <c r="C115" s="245" t="s">
        <v>421</v>
      </c>
      <c r="D115" s="245" t="s">
        <v>1393</v>
      </c>
      <c r="E115" s="246" t="s">
        <v>402</v>
      </c>
      <c r="F115" s="246" t="s">
        <v>403</v>
      </c>
      <c r="G115" s="246">
        <v>3836560</v>
      </c>
      <c r="H115" s="246">
        <v>173</v>
      </c>
      <c r="I115" s="247" t="s">
        <v>1473</v>
      </c>
    </row>
    <row r="116" spans="1:9" s="248" customFormat="1" ht="38.25" customHeight="1" x14ac:dyDescent="0.2">
      <c r="A116" s="419">
        <v>113</v>
      </c>
      <c r="B116" s="245" t="s">
        <v>522</v>
      </c>
      <c r="C116" s="245" t="s">
        <v>445</v>
      </c>
      <c r="D116" s="245" t="s">
        <v>1393</v>
      </c>
      <c r="E116" s="246" t="s">
        <v>402</v>
      </c>
      <c r="F116" s="246" t="s">
        <v>403</v>
      </c>
      <c r="G116" s="246">
        <v>3836560</v>
      </c>
      <c r="H116" s="246">
        <v>173</v>
      </c>
      <c r="I116" s="247" t="s">
        <v>670</v>
      </c>
    </row>
    <row r="117" spans="1:9" s="248" customFormat="1" ht="38.25" customHeight="1" x14ac:dyDescent="0.2">
      <c r="A117" s="419">
        <v>114</v>
      </c>
      <c r="B117" s="245" t="s">
        <v>523</v>
      </c>
      <c r="C117" s="245" t="s">
        <v>524</v>
      </c>
      <c r="D117" s="245" t="s">
        <v>440</v>
      </c>
      <c r="E117" s="246" t="s">
        <v>402</v>
      </c>
      <c r="F117" s="246" t="s">
        <v>403</v>
      </c>
      <c r="G117" s="246">
        <v>3836560</v>
      </c>
      <c r="H117" s="246">
        <v>178</v>
      </c>
      <c r="I117" s="247" t="s">
        <v>1430</v>
      </c>
    </row>
    <row r="118" spans="1:9" s="248" customFormat="1" ht="38.25" customHeight="1" x14ac:dyDescent="0.2">
      <c r="A118" s="419">
        <v>115</v>
      </c>
      <c r="B118" s="245" t="s">
        <v>525</v>
      </c>
      <c r="C118" s="245" t="s">
        <v>526</v>
      </c>
      <c r="D118" s="245" t="s">
        <v>429</v>
      </c>
      <c r="E118" s="246" t="s">
        <v>402</v>
      </c>
      <c r="F118" s="246" t="s">
        <v>403</v>
      </c>
      <c r="G118" s="246">
        <v>3836560</v>
      </c>
      <c r="H118" s="246">
        <v>157</v>
      </c>
      <c r="I118" s="247" t="s">
        <v>1431</v>
      </c>
    </row>
    <row r="119" spans="1:9" s="248" customFormat="1" ht="38.25" customHeight="1" x14ac:dyDescent="0.2">
      <c r="A119" s="419">
        <v>116</v>
      </c>
      <c r="B119" s="245" t="s">
        <v>527</v>
      </c>
      <c r="C119" s="245" t="s">
        <v>439</v>
      </c>
      <c r="D119" s="245" t="s">
        <v>440</v>
      </c>
      <c r="E119" s="246" t="s">
        <v>402</v>
      </c>
      <c r="F119" s="246" t="s">
        <v>403</v>
      </c>
      <c r="G119" s="246">
        <v>3836560</v>
      </c>
      <c r="H119" s="246">
        <v>178</v>
      </c>
      <c r="I119" s="247" t="s">
        <v>1430</v>
      </c>
    </row>
    <row r="120" spans="1:9" s="248" customFormat="1" ht="38.25" customHeight="1" x14ac:dyDescent="0.2">
      <c r="A120" s="419">
        <v>117</v>
      </c>
      <c r="B120" s="245" t="s">
        <v>1432</v>
      </c>
      <c r="C120" s="245" t="s">
        <v>400</v>
      </c>
      <c r="D120" s="245" t="s">
        <v>401</v>
      </c>
      <c r="E120" s="246" t="s">
        <v>402</v>
      </c>
      <c r="F120" s="246" t="s">
        <v>403</v>
      </c>
      <c r="G120" s="246">
        <v>3836560</v>
      </c>
      <c r="H120" s="246">
        <v>138</v>
      </c>
      <c r="I120" s="247" t="s">
        <v>1429</v>
      </c>
    </row>
    <row r="121" spans="1:9" s="248" customFormat="1" ht="38.25" customHeight="1" x14ac:dyDescent="0.2">
      <c r="A121" s="419">
        <v>118</v>
      </c>
      <c r="B121" s="245" t="s">
        <v>1433</v>
      </c>
      <c r="C121" s="245" t="s">
        <v>400</v>
      </c>
      <c r="D121" s="245" t="s">
        <v>401</v>
      </c>
      <c r="E121" s="246" t="s">
        <v>402</v>
      </c>
      <c r="F121" s="246" t="s">
        <v>403</v>
      </c>
      <c r="G121" s="246">
        <v>3836560</v>
      </c>
      <c r="H121" s="246">
        <v>138</v>
      </c>
      <c r="I121" s="247" t="s">
        <v>1429</v>
      </c>
    </row>
    <row r="122" spans="1:9" s="248" customFormat="1" ht="38.25" customHeight="1" x14ac:dyDescent="0.2">
      <c r="A122" s="419">
        <v>119</v>
      </c>
      <c r="B122" s="245" t="s">
        <v>528</v>
      </c>
      <c r="C122" s="245" t="s">
        <v>529</v>
      </c>
      <c r="D122" s="245" t="s">
        <v>1393</v>
      </c>
      <c r="E122" s="246" t="s">
        <v>402</v>
      </c>
      <c r="F122" s="246" t="s">
        <v>403</v>
      </c>
      <c r="G122" s="246">
        <v>3836560</v>
      </c>
      <c r="H122" s="246">
        <v>173</v>
      </c>
      <c r="I122" s="247" t="s">
        <v>670</v>
      </c>
    </row>
    <row r="123" spans="1:9" s="248" customFormat="1" ht="38.25" customHeight="1" x14ac:dyDescent="0.2">
      <c r="A123" s="419">
        <v>120</v>
      </c>
      <c r="B123" s="245" t="s">
        <v>2086</v>
      </c>
      <c r="C123" s="245" t="s">
        <v>2087</v>
      </c>
      <c r="D123" s="245" t="s">
        <v>401</v>
      </c>
      <c r="E123" s="246" t="s">
        <v>402</v>
      </c>
      <c r="F123" s="246" t="s">
        <v>403</v>
      </c>
      <c r="G123" s="246">
        <v>2367025</v>
      </c>
      <c r="H123" s="246">
        <v>2367025</v>
      </c>
      <c r="I123" s="247" t="s">
        <v>2088</v>
      </c>
    </row>
    <row r="124" spans="1:9" s="248" customFormat="1" ht="38.25" customHeight="1" x14ac:dyDescent="0.2">
      <c r="A124" s="419">
        <v>121</v>
      </c>
      <c r="B124" s="245" t="s">
        <v>530</v>
      </c>
      <c r="C124" s="245" t="s">
        <v>400</v>
      </c>
      <c r="D124" s="245" t="s">
        <v>401</v>
      </c>
      <c r="E124" s="246" t="s">
        <v>402</v>
      </c>
      <c r="F124" s="246" t="s">
        <v>403</v>
      </c>
      <c r="G124" s="246">
        <v>3836560</v>
      </c>
      <c r="H124" s="246">
        <v>138</v>
      </c>
      <c r="I124" s="247" t="s">
        <v>1429</v>
      </c>
    </row>
    <row r="125" spans="1:9" s="248" customFormat="1" ht="38.25" customHeight="1" x14ac:dyDescent="0.2">
      <c r="A125" s="419">
        <v>122</v>
      </c>
      <c r="B125" s="245" t="s">
        <v>531</v>
      </c>
      <c r="C125" s="245" t="s">
        <v>400</v>
      </c>
      <c r="D125" s="245" t="s">
        <v>401</v>
      </c>
      <c r="E125" s="246" t="s">
        <v>402</v>
      </c>
      <c r="F125" s="246" t="s">
        <v>403</v>
      </c>
      <c r="G125" s="246">
        <v>3836560</v>
      </c>
      <c r="H125" s="246">
        <v>138</v>
      </c>
      <c r="I125" s="247" t="s">
        <v>1429</v>
      </c>
    </row>
    <row r="126" spans="1:9" s="248" customFormat="1" ht="38.25" customHeight="1" x14ac:dyDescent="0.2">
      <c r="A126" s="419">
        <v>123</v>
      </c>
      <c r="B126" s="245" t="s">
        <v>532</v>
      </c>
      <c r="C126" s="245" t="s">
        <v>477</v>
      </c>
      <c r="D126" s="245" t="s">
        <v>410</v>
      </c>
      <c r="E126" s="246" t="s">
        <v>402</v>
      </c>
      <c r="F126" s="246" t="s">
        <v>403</v>
      </c>
      <c r="G126" s="246">
        <v>3836560</v>
      </c>
      <c r="H126" s="246">
        <v>141</v>
      </c>
      <c r="I126" s="247" t="s">
        <v>1389</v>
      </c>
    </row>
    <row r="127" spans="1:9" s="248" customFormat="1" ht="38.25" customHeight="1" x14ac:dyDescent="0.2">
      <c r="A127" s="419">
        <v>124</v>
      </c>
      <c r="B127" s="245" t="s">
        <v>533</v>
      </c>
      <c r="C127" s="245" t="s">
        <v>534</v>
      </c>
      <c r="D127" s="245" t="s">
        <v>407</v>
      </c>
      <c r="E127" s="246" t="s">
        <v>402</v>
      </c>
      <c r="F127" s="246" t="s">
        <v>403</v>
      </c>
      <c r="G127" s="246">
        <v>3836560</v>
      </c>
      <c r="H127" s="246">
        <v>145</v>
      </c>
      <c r="I127" s="247" t="s">
        <v>535</v>
      </c>
    </row>
    <row r="128" spans="1:9" s="248" customFormat="1" ht="38.25" customHeight="1" x14ac:dyDescent="0.2">
      <c r="A128" s="419">
        <v>125</v>
      </c>
      <c r="B128" s="245" t="s">
        <v>536</v>
      </c>
      <c r="C128" s="245" t="s">
        <v>453</v>
      </c>
      <c r="D128" s="245" t="s">
        <v>440</v>
      </c>
      <c r="E128" s="246" t="s">
        <v>402</v>
      </c>
      <c r="F128" s="246" t="s">
        <v>403</v>
      </c>
      <c r="G128" s="246">
        <v>3836560</v>
      </c>
      <c r="H128" s="246">
        <v>177</v>
      </c>
      <c r="I128" s="247" t="s">
        <v>1418</v>
      </c>
    </row>
    <row r="129" spans="1:9" s="248" customFormat="1" ht="38.25" customHeight="1" x14ac:dyDescent="0.2">
      <c r="A129" s="419">
        <v>126</v>
      </c>
      <c r="B129" s="245" t="s">
        <v>537</v>
      </c>
      <c r="C129" s="245" t="s">
        <v>445</v>
      </c>
      <c r="D129" s="245" t="s">
        <v>1393</v>
      </c>
      <c r="E129" s="246" t="s">
        <v>402</v>
      </c>
      <c r="F129" s="246" t="s">
        <v>403</v>
      </c>
      <c r="G129" s="246">
        <v>3836560</v>
      </c>
      <c r="H129" s="246">
        <v>173</v>
      </c>
      <c r="I129" s="247" t="s">
        <v>670</v>
      </c>
    </row>
    <row r="130" spans="1:9" s="248" customFormat="1" ht="38.25" customHeight="1" x14ac:dyDescent="0.2">
      <c r="A130" s="419">
        <v>127</v>
      </c>
      <c r="B130" s="245" t="s">
        <v>538</v>
      </c>
      <c r="C130" s="245" t="s">
        <v>463</v>
      </c>
      <c r="D130" s="245" t="s">
        <v>440</v>
      </c>
      <c r="E130" s="246" t="s">
        <v>402</v>
      </c>
      <c r="F130" s="246" t="s">
        <v>403</v>
      </c>
      <c r="G130" s="246">
        <v>3836560</v>
      </c>
      <c r="H130" s="246">
        <v>179</v>
      </c>
      <c r="I130" s="247" t="s">
        <v>1434</v>
      </c>
    </row>
    <row r="131" spans="1:9" s="248" customFormat="1" ht="38.25" customHeight="1" x14ac:dyDescent="0.2">
      <c r="A131" s="419">
        <v>128</v>
      </c>
      <c r="B131" s="245" t="s">
        <v>539</v>
      </c>
      <c r="C131" s="245" t="s">
        <v>529</v>
      </c>
      <c r="D131" s="245" t="s">
        <v>1393</v>
      </c>
      <c r="E131" s="246" t="s">
        <v>402</v>
      </c>
      <c r="F131" s="246" t="s">
        <v>403</v>
      </c>
      <c r="G131" s="246">
        <v>3836560</v>
      </c>
      <c r="H131" s="246">
        <v>173</v>
      </c>
      <c r="I131" s="247" t="s">
        <v>670</v>
      </c>
    </row>
    <row r="132" spans="1:9" s="248" customFormat="1" ht="38.25" customHeight="1" x14ac:dyDescent="0.2">
      <c r="A132" s="419">
        <v>129</v>
      </c>
      <c r="B132" s="245" t="s">
        <v>540</v>
      </c>
      <c r="C132" s="245" t="s">
        <v>541</v>
      </c>
      <c r="D132" s="245" t="s">
        <v>440</v>
      </c>
      <c r="E132" s="246" t="s">
        <v>402</v>
      </c>
      <c r="F132" s="246" t="s">
        <v>403</v>
      </c>
      <c r="G132" s="246">
        <v>3836560</v>
      </c>
      <c r="H132" s="246">
        <v>180</v>
      </c>
      <c r="I132" s="247" t="s">
        <v>1435</v>
      </c>
    </row>
    <row r="133" spans="1:9" s="248" customFormat="1" ht="38.25" customHeight="1" x14ac:dyDescent="0.2">
      <c r="A133" s="419">
        <v>130</v>
      </c>
      <c r="B133" s="245" t="s">
        <v>542</v>
      </c>
      <c r="C133" s="245" t="s">
        <v>445</v>
      </c>
      <c r="D133" s="245" t="s">
        <v>1393</v>
      </c>
      <c r="E133" s="246" t="s">
        <v>402</v>
      </c>
      <c r="F133" s="246" t="s">
        <v>403</v>
      </c>
      <c r="G133" s="246">
        <v>3836560</v>
      </c>
      <c r="H133" s="246">
        <v>173</v>
      </c>
      <c r="I133" s="247" t="s">
        <v>670</v>
      </c>
    </row>
    <row r="134" spans="1:9" s="248" customFormat="1" ht="38.25" customHeight="1" x14ac:dyDescent="0.2">
      <c r="A134" s="419">
        <v>131</v>
      </c>
      <c r="B134" s="245" t="s">
        <v>543</v>
      </c>
      <c r="C134" s="245" t="s">
        <v>453</v>
      </c>
      <c r="D134" s="245" t="s">
        <v>410</v>
      </c>
      <c r="E134" s="246" t="s">
        <v>402</v>
      </c>
      <c r="F134" s="246" t="s">
        <v>403</v>
      </c>
      <c r="G134" s="246">
        <v>3836560</v>
      </c>
      <c r="H134" s="246">
        <v>135</v>
      </c>
      <c r="I134" s="247" t="s">
        <v>1404</v>
      </c>
    </row>
    <row r="135" spans="1:9" s="248" customFormat="1" ht="38.25" customHeight="1" x14ac:dyDescent="0.2">
      <c r="A135" s="419">
        <v>132</v>
      </c>
      <c r="B135" s="245" t="s">
        <v>1436</v>
      </c>
      <c r="C135" s="245" t="s">
        <v>400</v>
      </c>
      <c r="D135" s="245" t="s">
        <v>401</v>
      </c>
      <c r="E135" s="246" t="s">
        <v>402</v>
      </c>
      <c r="F135" s="246" t="s">
        <v>403</v>
      </c>
      <c r="G135" s="246">
        <v>3836560</v>
      </c>
      <c r="H135" s="246">
        <v>138</v>
      </c>
      <c r="I135" s="247" t="s">
        <v>1429</v>
      </c>
    </row>
    <row r="136" spans="1:9" s="248" customFormat="1" ht="38.25" customHeight="1" x14ac:dyDescent="0.2">
      <c r="A136" s="419">
        <v>133</v>
      </c>
      <c r="B136" s="245" t="s">
        <v>1678</v>
      </c>
      <c r="C136" s="245" t="s">
        <v>400</v>
      </c>
      <c r="D136" s="245" t="s">
        <v>401</v>
      </c>
      <c r="E136" s="246" t="s">
        <v>402</v>
      </c>
      <c r="F136" s="246" t="s">
        <v>403</v>
      </c>
      <c r="G136" s="246">
        <v>3836560</v>
      </c>
      <c r="H136" s="246">
        <v>138</v>
      </c>
      <c r="I136" s="247" t="s">
        <v>1429</v>
      </c>
    </row>
    <row r="137" spans="1:9" s="248" customFormat="1" ht="38.25" customHeight="1" x14ac:dyDescent="0.2">
      <c r="A137" s="419">
        <v>134</v>
      </c>
      <c r="B137" s="245" t="s">
        <v>544</v>
      </c>
      <c r="C137" s="245" t="s">
        <v>400</v>
      </c>
      <c r="D137" s="245" t="s">
        <v>401</v>
      </c>
      <c r="E137" s="246" t="s">
        <v>402</v>
      </c>
      <c r="F137" s="246" t="s">
        <v>403</v>
      </c>
      <c r="G137" s="246">
        <v>3836560</v>
      </c>
      <c r="H137" s="246">
        <v>138</v>
      </c>
      <c r="I137" s="247" t="s">
        <v>1429</v>
      </c>
    </row>
    <row r="138" spans="1:9" s="248" customFormat="1" ht="38.25" customHeight="1" x14ac:dyDescent="0.2">
      <c r="A138" s="419">
        <v>135</v>
      </c>
      <c r="B138" s="245" t="s">
        <v>1437</v>
      </c>
      <c r="C138" s="245" t="s">
        <v>400</v>
      </c>
      <c r="D138" s="245" t="s">
        <v>401</v>
      </c>
      <c r="E138" s="246" t="s">
        <v>402</v>
      </c>
      <c r="F138" s="246" t="s">
        <v>403</v>
      </c>
      <c r="G138" s="246">
        <v>3836560</v>
      </c>
      <c r="H138" s="246">
        <v>138</v>
      </c>
      <c r="I138" s="247" t="s">
        <v>1429</v>
      </c>
    </row>
    <row r="139" spans="1:9" s="248" customFormat="1" ht="38.25" customHeight="1" x14ac:dyDescent="0.2">
      <c r="A139" s="419">
        <v>136</v>
      </c>
      <c r="B139" s="245" t="s">
        <v>545</v>
      </c>
      <c r="C139" s="245" t="s">
        <v>453</v>
      </c>
      <c r="D139" s="245" t="s">
        <v>440</v>
      </c>
      <c r="E139" s="246" t="s">
        <v>402</v>
      </c>
      <c r="F139" s="246" t="s">
        <v>403</v>
      </c>
      <c r="G139" s="246">
        <v>3836560</v>
      </c>
      <c r="H139" s="246">
        <v>177</v>
      </c>
      <c r="I139" s="247" t="s">
        <v>1418</v>
      </c>
    </row>
    <row r="140" spans="1:9" s="248" customFormat="1" ht="38.25" customHeight="1" x14ac:dyDescent="0.2">
      <c r="A140" s="419">
        <v>137</v>
      </c>
      <c r="B140" s="245" t="s">
        <v>546</v>
      </c>
      <c r="C140" s="245" t="s">
        <v>421</v>
      </c>
      <c r="D140" s="245" t="s">
        <v>1393</v>
      </c>
      <c r="E140" s="246" t="s">
        <v>402</v>
      </c>
      <c r="F140" s="246" t="s">
        <v>403</v>
      </c>
      <c r="G140" s="246">
        <v>3836560</v>
      </c>
      <c r="H140" s="246">
        <v>173</v>
      </c>
      <c r="I140" s="247" t="s">
        <v>1473</v>
      </c>
    </row>
    <row r="141" spans="1:9" s="248" customFormat="1" ht="38.25" customHeight="1" x14ac:dyDescent="0.2">
      <c r="A141" s="419">
        <v>138</v>
      </c>
      <c r="B141" s="245" t="s">
        <v>547</v>
      </c>
      <c r="C141" s="245" t="s">
        <v>445</v>
      </c>
      <c r="D141" s="245" t="s">
        <v>1393</v>
      </c>
      <c r="E141" s="246" t="s">
        <v>402</v>
      </c>
      <c r="F141" s="246" t="s">
        <v>403</v>
      </c>
      <c r="G141" s="246">
        <v>3836560</v>
      </c>
      <c r="H141" s="246">
        <v>173</v>
      </c>
      <c r="I141" s="247" t="s">
        <v>670</v>
      </c>
    </row>
    <row r="142" spans="1:9" s="248" customFormat="1" ht="38.25" customHeight="1" x14ac:dyDescent="0.2">
      <c r="A142" s="419">
        <v>139</v>
      </c>
      <c r="B142" s="245" t="s">
        <v>548</v>
      </c>
      <c r="C142" s="245" t="s">
        <v>414</v>
      </c>
      <c r="D142" s="245" t="s">
        <v>1393</v>
      </c>
      <c r="E142" s="246" t="s">
        <v>402</v>
      </c>
      <c r="F142" s="246" t="s">
        <v>403</v>
      </c>
      <c r="G142" s="246">
        <v>3836560</v>
      </c>
      <c r="H142" s="246">
        <v>173</v>
      </c>
      <c r="I142" s="247" t="s">
        <v>1473</v>
      </c>
    </row>
    <row r="143" spans="1:9" s="248" customFormat="1" ht="38.25" customHeight="1" x14ac:dyDescent="0.2">
      <c r="A143" s="419">
        <v>140</v>
      </c>
      <c r="B143" s="245" t="s">
        <v>549</v>
      </c>
      <c r="C143" s="245" t="s">
        <v>550</v>
      </c>
      <c r="D143" s="245" t="s">
        <v>551</v>
      </c>
      <c r="E143" s="246" t="s">
        <v>402</v>
      </c>
      <c r="F143" s="246" t="s">
        <v>403</v>
      </c>
      <c r="G143" s="246">
        <v>3836560</v>
      </c>
      <c r="H143" s="246">
        <v>101</v>
      </c>
      <c r="I143" s="247" t="s">
        <v>1438</v>
      </c>
    </row>
    <row r="144" spans="1:9" s="248" customFormat="1" ht="38.25" customHeight="1" x14ac:dyDescent="0.2">
      <c r="A144" s="419">
        <v>141</v>
      </c>
      <c r="B144" s="245" t="s">
        <v>552</v>
      </c>
      <c r="C144" s="245" t="s">
        <v>400</v>
      </c>
      <c r="D144" s="245" t="s">
        <v>401</v>
      </c>
      <c r="E144" s="246" t="s">
        <v>402</v>
      </c>
      <c r="F144" s="246" t="s">
        <v>403</v>
      </c>
      <c r="G144" s="246">
        <v>3836560</v>
      </c>
      <c r="H144" s="246">
        <v>138</v>
      </c>
      <c r="I144" s="247" t="s">
        <v>1429</v>
      </c>
    </row>
    <row r="145" spans="1:9" s="248" customFormat="1" ht="38.25" customHeight="1" x14ac:dyDescent="0.2">
      <c r="A145" s="419">
        <v>142</v>
      </c>
      <c r="B145" s="245" t="s">
        <v>1439</v>
      </c>
      <c r="C145" s="245" t="s">
        <v>400</v>
      </c>
      <c r="D145" s="245" t="s">
        <v>401</v>
      </c>
      <c r="E145" s="246" t="s">
        <v>402</v>
      </c>
      <c r="F145" s="246" t="s">
        <v>403</v>
      </c>
      <c r="G145" s="246">
        <v>3836560</v>
      </c>
      <c r="H145" s="246">
        <v>138</v>
      </c>
      <c r="I145" s="247" t="s">
        <v>1429</v>
      </c>
    </row>
    <row r="146" spans="1:9" s="248" customFormat="1" ht="38.25" customHeight="1" x14ac:dyDescent="0.2">
      <c r="A146" s="419">
        <v>143</v>
      </c>
      <c r="B146" s="245" t="s">
        <v>1783</v>
      </c>
      <c r="C146" s="245" t="s">
        <v>1784</v>
      </c>
      <c r="D146" s="245" t="s">
        <v>410</v>
      </c>
      <c r="E146" s="246" t="s">
        <v>402</v>
      </c>
      <c r="F146" s="246" t="s">
        <v>403</v>
      </c>
      <c r="G146" s="246">
        <v>3836560</v>
      </c>
      <c r="H146" s="246">
        <v>105</v>
      </c>
      <c r="I146" s="247" t="s">
        <v>1785</v>
      </c>
    </row>
    <row r="147" spans="1:9" s="248" customFormat="1" ht="38.25" customHeight="1" x14ac:dyDescent="0.2">
      <c r="A147" s="419">
        <v>144</v>
      </c>
      <c r="B147" s="245" t="s">
        <v>553</v>
      </c>
      <c r="C147" s="245" t="s">
        <v>554</v>
      </c>
      <c r="D147" s="245" t="s">
        <v>555</v>
      </c>
      <c r="E147" s="246" t="s">
        <v>402</v>
      </c>
      <c r="F147" s="246" t="s">
        <v>403</v>
      </c>
      <c r="G147" s="246">
        <v>3836560</v>
      </c>
      <c r="H147" s="246">
        <v>132</v>
      </c>
      <c r="I147" s="247" t="s">
        <v>1440</v>
      </c>
    </row>
    <row r="148" spans="1:9" s="248" customFormat="1" ht="38.25" customHeight="1" x14ac:dyDescent="0.2">
      <c r="A148" s="419">
        <v>145</v>
      </c>
      <c r="B148" s="245" t="s">
        <v>556</v>
      </c>
      <c r="C148" s="245" t="s">
        <v>465</v>
      </c>
      <c r="D148" s="250" t="s">
        <v>440</v>
      </c>
      <c r="E148" s="246" t="s">
        <v>402</v>
      </c>
      <c r="F148" s="246" t="s">
        <v>403</v>
      </c>
      <c r="G148" s="246">
        <v>3836560</v>
      </c>
      <c r="H148" s="246">
        <v>177</v>
      </c>
      <c r="I148" s="247" t="s">
        <v>1418</v>
      </c>
    </row>
    <row r="149" spans="1:9" s="248" customFormat="1" ht="38.25" customHeight="1" x14ac:dyDescent="0.2">
      <c r="A149" s="419">
        <v>146</v>
      </c>
      <c r="B149" s="245" t="s">
        <v>1679</v>
      </c>
      <c r="C149" s="245" t="s">
        <v>400</v>
      </c>
      <c r="D149" s="245" t="s">
        <v>401</v>
      </c>
      <c r="E149" s="246" t="s">
        <v>402</v>
      </c>
      <c r="F149" s="246" t="s">
        <v>403</v>
      </c>
      <c r="G149" s="246">
        <v>3836560</v>
      </c>
      <c r="H149" s="246">
        <v>138</v>
      </c>
      <c r="I149" s="247" t="s">
        <v>1429</v>
      </c>
    </row>
    <row r="150" spans="1:9" s="248" customFormat="1" ht="38.25" customHeight="1" x14ac:dyDescent="0.2">
      <c r="A150" s="419">
        <v>147</v>
      </c>
      <c r="B150" s="245" t="s">
        <v>559</v>
      </c>
      <c r="C150" s="245" t="s">
        <v>560</v>
      </c>
      <c r="D150" s="245" t="s">
        <v>429</v>
      </c>
      <c r="E150" s="246" t="s">
        <v>402</v>
      </c>
      <c r="F150" s="246" t="s">
        <v>403</v>
      </c>
      <c r="G150" s="246">
        <v>3836560</v>
      </c>
      <c r="H150" s="246">
        <v>156</v>
      </c>
      <c r="I150" s="247" t="s">
        <v>1441</v>
      </c>
    </row>
    <row r="151" spans="1:9" s="248" customFormat="1" ht="38.25" customHeight="1" x14ac:dyDescent="0.2">
      <c r="A151" s="419">
        <v>148</v>
      </c>
      <c r="B151" s="245" t="s">
        <v>561</v>
      </c>
      <c r="C151" s="245" t="s">
        <v>453</v>
      </c>
      <c r="D151" s="245" t="s">
        <v>410</v>
      </c>
      <c r="E151" s="246" t="s">
        <v>402</v>
      </c>
      <c r="F151" s="246" t="s">
        <v>403</v>
      </c>
      <c r="G151" s="246">
        <v>3836560</v>
      </c>
      <c r="H151" s="246">
        <v>135</v>
      </c>
      <c r="I151" s="247" t="s">
        <v>1404</v>
      </c>
    </row>
    <row r="152" spans="1:9" s="248" customFormat="1" ht="38.25" customHeight="1" x14ac:dyDescent="0.2">
      <c r="A152" s="419">
        <v>149</v>
      </c>
      <c r="B152" s="245" t="s">
        <v>1442</v>
      </c>
      <c r="C152" s="245" t="s">
        <v>400</v>
      </c>
      <c r="D152" s="245" t="s">
        <v>401</v>
      </c>
      <c r="E152" s="246" t="s">
        <v>402</v>
      </c>
      <c r="F152" s="246" t="s">
        <v>403</v>
      </c>
      <c r="G152" s="246">
        <v>3836560</v>
      </c>
      <c r="H152" s="246">
        <v>138</v>
      </c>
      <c r="I152" s="247" t="s">
        <v>1429</v>
      </c>
    </row>
    <row r="153" spans="1:9" s="248" customFormat="1" ht="38.25" customHeight="1" x14ac:dyDescent="0.2">
      <c r="A153" s="419">
        <v>150</v>
      </c>
      <c r="B153" s="245" t="s">
        <v>562</v>
      </c>
      <c r="C153" s="245" t="s">
        <v>421</v>
      </c>
      <c r="D153" s="245" t="s">
        <v>1393</v>
      </c>
      <c r="E153" s="246" t="s">
        <v>402</v>
      </c>
      <c r="F153" s="246" t="s">
        <v>403</v>
      </c>
      <c r="G153" s="246">
        <v>3836560</v>
      </c>
      <c r="H153" s="246">
        <v>173</v>
      </c>
      <c r="I153" s="247" t="s">
        <v>1473</v>
      </c>
    </row>
    <row r="154" spans="1:9" s="248" customFormat="1" ht="38.25" customHeight="1" x14ac:dyDescent="0.2">
      <c r="A154" s="419">
        <v>151</v>
      </c>
      <c r="B154" s="245" t="s">
        <v>1443</v>
      </c>
      <c r="C154" s="245" t="s">
        <v>400</v>
      </c>
      <c r="D154" s="245" t="s">
        <v>401</v>
      </c>
      <c r="E154" s="246" t="s">
        <v>402</v>
      </c>
      <c r="F154" s="246" t="s">
        <v>403</v>
      </c>
      <c r="G154" s="246">
        <v>3836560</v>
      </c>
      <c r="H154" s="246">
        <v>138</v>
      </c>
      <c r="I154" s="247" t="s">
        <v>1429</v>
      </c>
    </row>
    <row r="155" spans="1:9" s="248" customFormat="1" ht="38.25" customHeight="1" x14ac:dyDescent="0.2">
      <c r="A155" s="419">
        <v>152</v>
      </c>
      <c r="B155" s="245" t="s">
        <v>563</v>
      </c>
      <c r="C155" s="245" t="s">
        <v>421</v>
      </c>
      <c r="D155" s="245" t="s">
        <v>1393</v>
      </c>
      <c r="E155" s="246" t="s">
        <v>402</v>
      </c>
      <c r="F155" s="246" t="s">
        <v>403</v>
      </c>
      <c r="G155" s="246">
        <v>3836560</v>
      </c>
      <c r="H155" s="246">
        <v>173</v>
      </c>
      <c r="I155" s="247" t="s">
        <v>1473</v>
      </c>
    </row>
    <row r="156" spans="1:9" s="248" customFormat="1" ht="38.25" customHeight="1" x14ac:dyDescent="0.2">
      <c r="A156" s="419">
        <v>153</v>
      </c>
      <c r="B156" s="245" t="s">
        <v>564</v>
      </c>
      <c r="C156" s="245" t="s">
        <v>406</v>
      </c>
      <c r="D156" s="245" t="s">
        <v>440</v>
      </c>
      <c r="E156" s="246" t="s">
        <v>402</v>
      </c>
      <c r="F156" s="246" t="s">
        <v>403</v>
      </c>
      <c r="G156" s="246">
        <v>3836560</v>
      </c>
      <c r="H156" s="246">
        <v>177</v>
      </c>
      <c r="I156" s="247" t="s">
        <v>1444</v>
      </c>
    </row>
    <row r="157" spans="1:9" s="248" customFormat="1" ht="38.25" customHeight="1" x14ac:dyDescent="0.2">
      <c r="A157" s="419">
        <v>154</v>
      </c>
      <c r="B157" s="245" t="s">
        <v>565</v>
      </c>
      <c r="C157" s="245" t="s">
        <v>453</v>
      </c>
      <c r="D157" s="245" t="s">
        <v>410</v>
      </c>
      <c r="E157" s="246" t="s">
        <v>402</v>
      </c>
      <c r="F157" s="246" t="s">
        <v>403</v>
      </c>
      <c r="G157" s="246">
        <v>3836560</v>
      </c>
      <c r="H157" s="246">
        <v>135</v>
      </c>
      <c r="I157" s="247" t="s">
        <v>1404</v>
      </c>
    </row>
    <row r="158" spans="1:9" s="248" customFormat="1" ht="38.25" customHeight="1" x14ac:dyDescent="0.2">
      <c r="A158" s="419">
        <v>155</v>
      </c>
      <c r="B158" s="245" t="s">
        <v>566</v>
      </c>
      <c r="C158" s="245" t="s">
        <v>400</v>
      </c>
      <c r="D158" s="245" t="s">
        <v>401</v>
      </c>
      <c r="E158" s="246" t="s">
        <v>402</v>
      </c>
      <c r="F158" s="246" t="s">
        <v>403</v>
      </c>
      <c r="G158" s="246">
        <v>3836560</v>
      </c>
      <c r="H158" s="246">
        <v>138</v>
      </c>
      <c r="I158" s="247" t="s">
        <v>1429</v>
      </c>
    </row>
    <row r="159" spans="1:9" s="248" customFormat="1" ht="38.25" customHeight="1" x14ac:dyDescent="0.2">
      <c r="A159" s="419">
        <v>156</v>
      </c>
      <c r="B159" s="245" t="s">
        <v>567</v>
      </c>
      <c r="C159" s="245" t="s">
        <v>400</v>
      </c>
      <c r="D159" s="245" t="s">
        <v>401</v>
      </c>
      <c r="E159" s="246" t="s">
        <v>402</v>
      </c>
      <c r="F159" s="246" t="s">
        <v>403</v>
      </c>
      <c r="G159" s="246">
        <v>3836560</v>
      </c>
      <c r="H159" s="246">
        <v>138</v>
      </c>
      <c r="I159" s="247" t="s">
        <v>1429</v>
      </c>
    </row>
    <row r="160" spans="1:9" s="248" customFormat="1" ht="38.25" customHeight="1" x14ac:dyDescent="0.2">
      <c r="A160" s="419">
        <v>157</v>
      </c>
      <c r="B160" s="245" t="s">
        <v>568</v>
      </c>
      <c r="C160" s="245" t="s">
        <v>445</v>
      </c>
      <c r="D160" s="245" t="s">
        <v>1393</v>
      </c>
      <c r="E160" s="246" t="s">
        <v>402</v>
      </c>
      <c r="F160" s="246" t="s">
        <v>403</v>
      </c>
      <c r="G160" s="246">
        <v>3836560</v>
      </c>
      <c r="H160" s="246">
        <v>173</v>
      </c>
      <c r="I160" s="247" t="s">
        <v>670</v>
      </c>
    </row>
    <row r="161" spans="1:9" s="248" customFormat="1" ht="38.25" customHeight="1" x14ac:dyDescent="0.2">
      <c r="A161" s="419">
        <v>158</v>
      </c>
      <c r="B161" s="245" t="s">
        <v>569</v>
      </c>
      <c r="C161" s="245" t="s">
        <v>400</v>
      </c>
      <c r="D161" s="245" t="s">
        <v>401</v>
      </c>
      <c r="E161" s="246" t="s">
        <v>402</v>
      </c>
      <c r="F161" s="246" t="s">
        <v>403</v>
      </c>
      <c r="G161" s="246">
        <v>3836560</v>
      </c>
      <c r="H161" s="246">
        <v>138</v>
      </c>
      <c r="I161" s="247" t="s">
        <v>1429</v>
      </c>
    </row>
    <row r="162" spans="1:9" s="248" customFormat="1" ht="38.25" customHeight="1" x14ac:dyDescent="0.2">
      <c r="A162" s="419">
        <v>159</v>
      </c>
      <c r="B162" s="245" t="s">
        <v>570</v>
      </c>
      <c r="C162" s="245" t="s">
        <v>465</v>
      </c>
      <c r="D162" s="245" t="s">
        <v>440</v>
      </c>
      <c r="E162" s="246" t="s">
        <v>402</v>
      </c>
      <c r="F162" s="246" t="s">
        <v>403</v>
      </c>
      <c r="G162" s="246">
        <v>3836560</v>
      </c>
      <c r="H162" s="246">
        <v>177</v>
      </c>
      <c r="I162" s="247" t="s">
        <v>1418</v>
      </c>
    </row>
    <row r="163" spans="1:9" s="248" customFormat="1" ht="38.25" customHeight="1" x14ac:dyDescent="0.2">
      <c r="A163" s="419">
        <v>160</v>
      </c>
      <c r="B163" s="245" t="s">
        <v>571</v>
      </c>
      <c r="C163" s="245" t="s">
        <v>426</v>
      </c>
      <c r="D163" s="245" t="s">
        <v>427</v>
      </c>
      <c r="E163" s="246" t="s">
        <v>402</v>
      </c>
      <c r="F163" s="246" t="s">
        <v>403</v>
      </c>
      <c r="G163" s="246">
        <v>2158492</v>
      </c>
      <c r="H163" s="246">
        <v>2158492</v>
      </c>
      <c r="I163" s="247" t="s">
        <v>1445</v>
      </c>
    </row>
    <row r="164" spans="1:9" s="248" customFormat="1" ht="38.25" customHeight="1" x14ac:dyDescent="0.2">
      <c r="A164" s="419">
        <v>161</v>
      </c>
      <c r="B164" s="245" t="s">
        <v>572</v>
      </c>
      <c r="C164" s="245" t="s">
        <v>414</v>
      </c>
      <c r="D164" s="245" t="s">
        <v>1393</v>
      </c>
      <c r="E164" s="246" t="s">
        <v>402</v>
      </c>
      <c r="F164" s="246" t="s">
        <v>403</v>
      </c>
      <c r="G164" s="246">
        <v>3836560</v>
      </c>
      <c r="H164" s="246">
        <v>173</v>
      </c>
      <c r="I164" s="247" t="s">
        <v>1473</v>
      </c>
    </row>
    <row r="165" spans="1:9" s="248" customFormat="1" ht="38.25" customHeight="1" x14ac:dyDescent="0.2">
      <c r="A165" s="419">
        <v>162</v>
      </c>
      <c r="B165" s="245" t="s">
        <v>573</v>
      </c>
      <c r="C165" s="245" t="s">
        <v>574</v>
      </c>
      <c r="D165" s="245" t="s">
        <v>427</v>
      </c>
      <c r="E165" s="246" t="s">
        <v>402</v>
      </c>
      <c r="F165" s="246" t="s">
        <v>403</v>
      </c>
      <c r="G165" s="246">
        <v>3836560</v>
      </c>
      <c r="H165" s="246">
        <v>152</v>
      </c>
      <c r="I165" s="247" t="s">
        <v>1446</v>
      </c>
    </row>
    <row r="166" spans="1:9" s="248" customFormat="1" ht="38.25" customHeight="1" x14ac:dyDescent="0.2">
      <c r="A166" s="419">
        <v>163</v>
      </c>
      <c r="B166" s="245" t="s">
        <v>1447</v>
      </c>
      <c r="C166" s="245" t="s">
        <v>529</v>
      </c>
      <c r="D166" s="245" t="s">
        <v>1393</v>
      </c>
      <c r="E166" s="246" t="s">
        <v>402</v>
      </c>
      <c r="F166" s="246" t="s">
        <v>403</v>
      </c>
      <c r="G166" s="246">
        <v>3836560</v>
      </c>
      <c r="H166" s="246">
        <v>173</v>
      </c>
      <c r="I166" s="247" t="s">
        <v>670</v>
      </c>
    </row>
    <row r="167" spans="1:9" s="248" customFormat="1" ht="38.25" customHeight="1" x14ac:dyDescent="0.2">
      <c r="A167" s="419">
        <v>164</v>
      </c>
      <c r="B167" s="245" t="s">
        <v>575</v>
      </c>
      <c r="C167" s="245" t="s">
        <v>529</v>
      </c>
      <c r="D167" s="245" t="s">
        <v>1393</v>
      </c>
      <c r="E167" s="246" t="s">
        <v>402</v>
      </c>
      <c r="F167" s="246" t="s">
        <v>403</v>
      </c>
      <c r="G167" s="246">
        <v>3836560</v>
      </c>
      <c r="H167" s="246">
        <v>173</v>
      </c>
      <c r="I167" s="247" t="s">
        <v>670</v>
      </c>
    </row>
    <row r="168" spans="1:9" s="248" customFormat="1" ht="38.25" customHeight="1" x14ac:dyDescent="0.2">
      <c r="A168" s="419">
        <v>165</v>
      </c>
      <c r="B168" s="245" t="s">
        <v>1448</v>
      </c>
      <c r="C168" s="245" t="s">
        <v>465</v>
      </c>
      <c r="D168" s="245" t="s">
        <v>440</v>
      </c>
      <c r="E168" s="246" t="s">
        <v>402</v>
      </c>
      <c r="F168" s="246" t="s">
        <v>403</v>
      </c>
      <c r="G168" s="246">
        <v>3836560</v>
      </c>
      <c r="H168" s="246">
        <v>177</v>
      </c>
      <c r="I168" s="247" t="s">
        <v>1418</v>
      </c>
    </row>
    <row r="169" spans="1:9" s="248" customFormat="1" ht="38.25" customHeight="1" x14ac:dyDescent="0.2">
      <c r="A169" s="419">
        <v>166</v>
      </c>
      <c r="B169" s="245" t="s">
        <v>576</v>
      </c>
      <c r="C169" s="245" t="s">
        <v>503</v>
      </c>
      <c r="D169" s="245" t="s">
        <v>427</v>
      </c>
      <c r="E169" s="246" t="s">
        <v>402</v>
      </c>
      <c r="F169" s="246" t="s">
        <v>403</v>
      </c>
      <c r="G169" s="246">
        <v>3836560</v>
      </c>
      <c r="H169" s="246">
        <v>149</v>
      </c>
      <c r="I169" s="247" t="s">
        <v>1449</v>
      </c>
    </row>
    <row r="170" spans="1:9" s="248" customFormat="1" ht="38.25" customHeight="1" x14ac:dyDescent="0.2">
      <c r="A170" s="419">
        <v>167</v>
      </c>
      <c r="B170" s="245" t="s">
        <v>2029</v>
      </c>
      <c r="C170" s="245" t="s">
        <v>2030</v>
      </c>
      <c r="D170" s="245" t="s">
        <v>632</v>
      </c>
      <c r="E170" s="246" t="s">
        <v>402</v>
      </c>
      <c r="F170" s="246" t="s">
        <v>403</v>
      </c>
      <c r="G170" s="246">
        <v>3836560</v>
      </c>
      <c r="H170" s="246">
        <v>127</v>
      </c>
      <c r="I170" s="247" t="s">
        <v>2031</v>
      </c>
    </row>
    <row r="171" spans="1:9" s="248" customFormat="1" ht="38.25" customHeight="1" x14ac:dyDescent="0.2">
      <c r="A171" s="419">
        <v>168</v>
      </c>
      <c r="B171" s="245" t="s">
        <v>577</v>
      </c>
      <c r="C171" s="245" t="s">
        <v>1450</v>
      </c>
      <c r="D171" s="245" t="s">
        <v>407</v>
      </c>
      <c r="E171" s="246" t="s">
        <v>402</v>
      </c>
      <c r="F171" s="246" t="s">
        <v>403</v>
      </c>
      <c r="G171" s="246">
        <v>3836560</v>
      </c>
      <c r="H171" s="246">
        <v>158</v>
      </c>
      <c r="I171" s="247" t="s">
        <v>1451</v>
      </c>
    </row>
    <row r="172" spans="1:9" s="248" customFormat="1" ht="38.25" customHeight="1" x14ac:dyDescent="0.2">
      <c r="A172" s="419">
        <v>169</v>
      </c>
      <c r="B172" s="245" t="s">
        <v>1786</v>
      </c>
      <c r="C172" s="245" t="s">
        <v>445</v>
      </c>
      <c r="D172" s="245" t="s">
        <v>1782</v>
      </c>
      <c r="E172" s="246" t="s">
        <v>402</v>
      </c>
      <c r="F172" s="246" t="s">
        <v>403</v>
      </c>
      <c r="G172" s="246">
        <v>3836560</v>
      </c>
      <c r="H172" s="246">
        <v>173</v>
      </c>
      <c r="I172" s="247" t="s">
        <v>1473</v>
      </c>
    </row>
    <row r="173" spans="1:9" s="248" customFormat="1" ht="38.25" customHeight="1" x14ac:dyDescent="0.2">
      <c r="A173" s="419">
        <v>170</v>
      </c>
      <c r="B173" s="245" t="s">
        <v>578</v>
      </c>
      <c r="C173" s="245" t="s">
        <v>445</v>
      </c>
      <c r="D173" s="245" t="s">
        <v>1393</v>
      </c>
      <c r="E173" s="246" t="s">
        <v>402</v>
      </c>
      <c r="F173" s="246" t="s">
        <v>403</v>
      </c>
      <c r="G173" s="246">
        <v>3836560</v>
      </c>
      <c r="H173" s="246">
        <v>173</v>
      </c>
      <c r="I173" s="247" t="s">
        <v>670</v>
      </c>
    </row>
    <row r="174" spans="1:9" s="248" customFormat="1" ht="38.25" customHeight="1" x14ac:dyDescent="0.2">
      <c r="A174" s="419">
        <v>171</v>
      </c>
      <c r="B174" s="245" t="s">
        <v>1452</v>
      </c>
      <c r="C174" s="245" t="s">
        <v>400</v>
      </c>
      <c r="D174" s="245" t="s">
        <v>401</v>
      </c>
      <c r="E174" s="246" t="s">
        <v>402</v>
      </c>
      <c r="F174" s="246" t="s">
        <v>403</v>
      </c>
      <c r="G174" s="246">
        <v>3836560</v>
      </c>
      <c r="H174" s="246">
        <v>138</v>
      </c>
      <c r="I174" s="247" t="s">
        <v>1429</v>
      </c>
    </row>
    <row r="175" spans="1:9" s="248" customFormat="1" ht="38.25" customHeight="1" x14ac:dyDescent="0.2">
      <c r="A175" s="419">
        <v>172</v>
      </c>
      <c r="B175" s="245" t="s">
        <v>579</v>
      </c>
      <c r="C175" s="245" t="s">
        <v>412</v>
      </c>
      <c r="D175" s="245" t="s">
        <v>401</v>
      </c>
      <c r="E175" s="246" t="s">
        <v>402</v>
      </c>
      <c r="F175" s="246" t="s">
        <v>403</v>
      </c>
      <c r="G175" s="246">
        <v>2367025</v>
      </c>
      <c r="H175" s="246">
        <v>2367025</v>
      </c>
      <c r="I175" s="247" t="s">
        <v>1486</v>
      </c>
    </row>
    <row r="176" spans="1:9" s="248" customFormat="1" ht="38.25" customHeight="1" x14ac:dyDescent="0.2">
      <c r="A176" s="419">
        <v>173</v>
      </c>
      <c r="B176" s="245" t="s">
        <v>580</v>
      </c>
      <c r="C176" s="245" t="s">
        <v>1453</v>
      </c>
      <c r="D176" s="245" t="s">
        <v>410</v>
      </c>
      <c r="E176" s="246" t="s">
        <v>402</v>
      </c>
      <c r="F176" s="246" t="s">
        <v>403</v>
      </c>
      <c r="G176" s="246">
        <v>3836560</v>
      </c>
      <c r="H176" s="246">
        <v>135</v>
      </c>
      <c r="I176" s="247" t="s">
        <v>1404</v>
      </c>
    </row>
    <row r="177" spans="1:9" s="248" customFormat="1" ht="38.25" customHeight="1" x14ac:dyDescent="0.2">
      <c r="A177" s="419">
        <v>174</v>
      </c>
      <c r="B177" s="245" t="s">
        <v>581</v>
      </c>
      <c r="C177" s="245" t="s">
        <v>582</v>
      </c>
      <c r="D177" s="245" t="s">
        <v>427</v>
      </c>
      <c r="E177" s="246" t="s">
        <v>402</v>
      </c>
      <c r="F177" s="246" t="s">
        <v>403</v>
      </c>
      <c r="G177" s="246">
        <v>3836560</v>
      </c>
      <c r="H177" s="246">
        <v>146</v>
      </c>
      <c r="I177" s="247" t="s">
        <v>1312</v>
      </c>
    </row>
    <row r="178" spans="1:9" s="248" customFormat="1" ht="38.25" customHeight="1" x14ac:dyDescent="0.2">
      <c r="A178" s="419">
        <v>175</v>
      </c>
      <c r="B178" s="245" t="s">
        <v>583</v>
      </c>
      <c r="C178" s="245" t="s">
        <v>584</v>
      </c>
      <c r="D178" s="245" t="s">
        <v>401</v>
      </c>
      <c r="E178" s="246" t="s">
        <v>402</v>
      </c>
      <c r="F178" s="246" t="s">
        <v>403</v>
      </c>
      <c r="G178" s="246">
        <v>2367025</v>
      </c>
      <c r="H178" s="246">
        <v>2367025</v>
      </c>
      <c r="I178" s="247" t="s">
        <v>1677</v>
      </c>
    </row>
    <row r="179" spans="1:9" s="248" customFormat="1" ht="38.25" customHeight="1" x14ac:dyDescent="0.2">
      <c r="A179" s="419">
        <v>176</v>
      </c>
      <c r="B179" s="245" t="s">
        <v>585</v>
      </c>
      <c r="C179" s="245" t="s">
        <v>400</v>
      </c>
      <c r="D179" s="245" t="s">
        <v>401</v>
      </c>
      <c r="E179" s="246" t="s">
        <v>402</v>
      </c>
      <c r="F179" s="246" t="s">
        <v>403</v>
      </c>
      <c r="G179" s="246">
        <v>3836560</v>
      </c>
      <c r="H179" s="246">
        <v>138</v>
      </c>
      <c r="I179" s="247" t="s">
        <v>1429</v>
      </c>
    </row>
    <row r="180" spans="1:9" s="248" customFormat="1" ht="38.25" customHeight="1" x14ac:dyDescent="0.2">
      <c r="A180" s="419">
        <v>177</v>
      </c>
      <c r="B180" s="245" t="s">
        <v>586</v>
      </c>
      <c r="C180" s="245" t="s">
        <v>587</v>
      </c>
      <c r="D180" s="245" t="s">
        <v>468</v>
      </c>
      <c r="E180" s="246" t="s">
        <v>402</v>
      </c>
      <c r="F180" s="246" t="s">
        <v>403</v>
      </c>
      <c r="G180" s="246">
        <v>3836560</v>
      </c>
      <c r="H180" s="246">
        <v>103</v>
      </c>
      <c r="I180" s="247" t="s">
        <v>1454</v>
      </c>
    </row>
    <row r="181" spans="1:9" s="248" customFormat="1" ht="38.25" customHeight="1" x14ac:dyDescent="0.2">
      <c r="A181" s="419">
        <v>178</v>
      </c>
      <c r="B181" s="245" t="s">
        <v>588</v>
      </c>
      <c r="C181" s="245" t="s">
        <v>453</v>
      </c>
      <c r="D181" s="245" t="s">
        <v>440</v>
      </c>
      <c r="E181" s="246" t="s">
        <v>402</v>
      </c>
      <c r="F181" s="246" t="s">
        <v>403</v>
      </c>
      <c r="G181" s="246">
        <v>3836560</v>
      </c>
      <c r="H181" s="246">
        <v>177</v>
      </c>
      <c r="I181" s="247" t="s">
        <v>1418</v>
      </c>
    </row>
    <row r="182" spans="1:9" s="248" customFormat="1" ht="38.25" customHeight="1" x14ac:dyDescent="0.2">
      <c r="A182" s="419">
        <v>179</v>
      </c>
      <c r="B182" s="245" t="s">
        <v>589</v>
      </c>
      <c r="C182" s="245" t="s">
        <v>421</v>
      </c>
      <c r="D182" s="245" t="s">
        <v>1393</v>
      </c>
      <c r="E182" s="246" t="s">
        <v>402</v>
      </c>
      <c r="F182" s="246" t="s">
        <v>403</v>
      </c>
      <c r="G182" s="246">
        <v>3836560</v>
      </c>
      <c r="H182" s="246">
        <v>173</v>
      </c>
      <c r="I182" s="247" t="s">
        <v>1473</v>
      </c>
    </row>
    <row r="183" spans="1:9" s="248" customFormat="1" ht="38.25" customHeight="1" x14ac:dyDescent="0.2">
      <c r="A183" s="419">
        <v>180</v>
      </c>
      <c r="B183" s="245" t="s">
        <v>590</v>
      </c>
      <c r="C183" s="245" t="s">
        <v>453</v>
      </c>
      <c r="D183" s="245" t="s">
        <v>440</v>
      </c>
      <c r="E183" s="246" t="s">
        <v>402</v>
      </c>
      <c r="F183" s="246" t="s">
        <v>403</v>
      </c>
      <c r="G183" s="246">
        <v>3836560</v>
      </c>
      <c r="H183" s="246">
        <v>177</v>
      </c>
      <c r="I183" s="247" t="s">
        <v>1418</v>
      </c>
    </row>
    <row r="184" spans="1:9" s="248" customFormat="1" ht="38.25" customHeight="1" x14ac:dyDescent="0.2">
      <c r="A184" s="419">
        <v>181</v>
      </c>
      <c r="B184" s="245" t="s">
        <v>591</v>
      </c>
      <c r="C184" s="245" t="s">
        <v>455</v>
      </c>
      <c r="D184" s="245" t="s">
        <v>437</v>
      </c>
      <c r="E184" s="246" t="s">
        <v>402</v>
      </c>
      <c r="F184" s="246" t="s">
        <v>403</v>
      </c>
      <c r="G184" s="246">
        <v>3836560</v>
      </c>
      <c r="H184" s="246">
        <v>119</v>
      </c>
      <c r="I184" s="247" t="s">
        <v>1455</v>
      </c>
    </row>
    <row r="185" spans="1:9" s="248" customFormat="1" ht="38.25" customHeight="1" x14ac:dyDescent="0.2">
      <c r="A185" s="419">
        <v>182</v>
      </c>
      <c r="B185" s="245" t="s">
        <v>592</v>
      </c>
      <c r="C185" s="245" t="s">
        <v>453</v>
      </c>
      <c r="D185" s="245" t="s">
        <v>440</v>
      </c>
      <c r="E185" s="246" t="s">
        <v>402</v>
      </c>
      <c r="F185" s="246" t="s">
        <v>403</v>
      </c>
      <c r="G185" s="246">
        <v>3836560</v>
      </c>
      <c r="H185" s="246">
        <v>177</v>
      </c>
      <c r="I185" s="247" t="s">
        <v>1418</v>
      </c>
    </row>
    <row r="186" spans="1:9" s="248" customFormat="1" ht="38.25" customHeight="1" x14ac:dyDescent="0.2">
      <c r="A186" s="419">
        <v>183</v>
      </c>
      <c r="B186" s="245" t="s">
        <v>593</v>
      </c>
      <c r="C186" s="245" t="s">
        <v>1456</v>
      </c>
      <c r="D186" s="245" t="s">
        <v>424</v>
      </c>
      <c r="E186" s="246" t="s">
        <v>402</v>
      </c>
      <c r="F186" s="246" t="s">
        <v>403</v>
      </c>
      <c r="G186" s="246">
        <v>3836560</v>
      </c>
      <c r="H186" s="246">
        <v>187</v>
      </c>
      <c r="I186" s="247" t="s">
        <v>1457</v>
      </c>
    </row>
    <row r="187" spans="1:9" s="248" customFormat="1" ht="38.25" customHeight="1" x14ac:dyDescent="0.2">
      <c r="A187" s="419">
        <v>184</v>
      </c>
      <c r="B187" s="245" t="s">
        <v>1787</v>
      </c>
      <c r="C187" s="245" t="s">
        <v>445</v>
      </c>
      <c r="D187" s="245" t="s">
        <v>1782</v>
      </c>
      <c r="E187" s="246" t="s">
        <v>402</v>
      </c>
      <c r="F187" s="246" t="s">
        <v>403</v>
      </c>
      <c r="G187" s="246">
        <v>3836560</v>
      </c>
      <c r="H187" s="246">
        <v>173</v>
      </c>
      <c r="I187" s="247" t="s">
        <v>1473</v>
      </c>
    </row>
    <row r="188" spans="1:9" s="248" customFormat="1" ht="38.25" customHeight="1" x14ac:dyDescent="0.2">
      <c r="A188" s="419">
        <v>185</v>
      </c>
      <c r="B188" s="245" t="s">
        <v>594</v>
      </c>
      <c r="C188" s="245" t="s">
        <v>595</v>
      </c>
      <c r="D188" s="245" t="s">
        <v>410</v>
      </c>
      <c r="E188" s="246" t="s">
        <v>402</v>
      </c>
      <c r="F188" s="246" t="s">
        <v>403</v>
      </c>
      <c r="G188" s="246">
        <v>3836560</v>
      </c>
      <c r="H188" s="246">
        <v>135</v>
      </c>
      <c r="I188" s="247" t="s">
        <v>1404</v>
      </c>
    </row>
    <row r="189" spans="1:9" s="248" customFormat="1" ht="38.25" customHeight="1" x14ac:dyDescent="0.2">
      <c r="A189" s="419">
        <v>186</v>
      </c>
      <c r="B189" s="245" t="s">
        <v>596</v>
      </c>
      <c r="C189" s="245" t="s">
        <v>1458</v>
      </c>
      <c r="D189" s="245" t="s">
        <v>597</v>
      </c>
      <c r="E189" s="246" t="s">
        <v>402</v>
      </c>
      <c r="F189" s="246" t="s">
        <v>403</v>
      </c>
      <c r="G189" s="246">
        <v>3836560</v>
      </c>
      <c r="H189" s="246">
        <v>117</v>
      </c>
      <c r="I189" s="247" t="s">
        <v>1459</v>
      </c>
    </row>
    <row r="190" spans="1:9" s="248" customFormat="1" ht="38.25" customHeight="1" x14ac:dyDescent="0.2">
      <c r="A190" s="419">
        <v>187</v>
      </c>
      <c r="B190" s="245" t="s">
        <v>598</v>
      </c>
      <c r="C190" s="245" t="s">
        <v>406</v>
      </c>
      <c r="D190" s="245" t="s">
        <v>424</v>
      </c>
      <c r="E190" s="246" t="s">
        <v>402</v>
      </c>
      <c r="F190" s="246" t="s">
        <v>403</v>
      </c>
      <c r="G190" s="246">
        <v>3836560</v>
      </c>
      <c r="H190" s="246">
        <v>188</v>
      </c>
      <c r="I190" s="247" t="s">
        <v>1460</v>
      </c>
    </row>
    <row r="191" spans="1:9" s="248" customFormat="1" ht="38.25" customHeight="1" x14ac:dyDescent="0.2">
      <c r="A191" s="419">
        <v>188</v>
      </c>
      <c r="B191" s="245" t="s">
        <v>1461</v>
      </c>
      <c r="C191" s="245" t="s">
        <v>400</v>
      </c>
      <c r="D191" s="245" t="s">
        <v>401</v>
      </c>
      <c r="E191" s="246" t="s">
        <v>402</v>
      </c>
      <c r="F191" s="246" t="s">
        <v>403</v>
      </c>
      <c r="G191" s="246">
        <v>3836560</v>
      </c>
      <c r="H191" s="246">
        <v>138</v>
      </c>
      <c r="I191" s="247" t="s">
        <v>1429</v>
      </c>
    </row>
    <row r="192" spans="1:9" s="248" customFormat="1" ht="38.25" customHeight="1" x14ac:dyDescent="0.2">
      <c r="A192" s="419">
        <v>189</v>
      </c>
      <c r="B192" s="245" t="s">
        <v>599</v>
      </c>
      <c r="C192" s="245" t="s">
        <v>406</v>
      </c>
      <c r="D192" s="245" t="s">
        <v>410</v>
      </c>
      <c r="E192" s="246" t="s">
        <v>402</v>
      </c>
      <c r="F192" s="246" t="s">
        <v>403</v>
      </c>
      <c r="G192" s="246">
        <v>3836560</v>
      </c>
      <c r="H192" s="246">
        <v>140</v>
      </c>
      <c r="I192" s="247" t="s">
        <v>1462</v>
      </c>
    </row>
    <row r="193" spans="1:9" s="248" customFormat="1" ht="38.25" customHeight="1" x14ac:dyDescent="0.2">
      <c r="A193" s="419">
        <v>190</v>
      </c>
      <c r="B193" s="245" t="s">
        <v>600</v>
      </c>
      <c r="C193" s="245" t="s">
        <v>421</v>
      </c>
      <c r="D193" s="245" t="s">
        <v>1393</v>
      </c>
      <c r="E193" s="246" t="s">
        <v>402</v>
      </c>
      <c r="F193" s="246" t="s">
        <v>403</v>
      </c>
      <c r="G193" s="246">
        <v>3836560</v>
      </c>
      <c r="H193" s="246">
        <v>173</v>
      </c>
      <c r="I193" s="247" t="s">
        <v>1473</v>
      </c>
    </row>
    <row r="194" spans="1:9" s="248" customFormat="1" ht="38.25" customHeight="1" x14ac:dyDescent="0.2">
      <c r="A194" s="419">
        <v>191</v>
      </c>
      <c r="B194" s="245" t="s">
        <v>1730</v>
      </c>
      <c r="C194" s="245" t="s">
        <v>1731</v>
      </c>
      <c r="D194" s="245" t="s">
        <v>401</v>
      </c>
      <c r="E194" s="246" t="s">
        <v>402</v>
      </c>
      <c r="F194" s="246" t="s">
        <v>403</v>
      </c>
      <c r="G194" s="246">
        <v>3836560</v>
      </c>
      <c r="H194" s="246">
        <v>138</v>
      </c>
      <c r="I194" s="247" t="s">
        <v>1429</v>
      </c>
    </row>
    <row r="195" spans="1:9" s="248" customFormat="1" ht="38.25" customHeight="1" x14ac:dyDescent="0.2">
      <c r="A195" s="419">
        <v>192</v>
      </c>
      <c r="B195" s="245" t="s">
        <v>601</v>
      </c>
      <c r="C195" s="245" t="s">
        <v>400</v>
      </c>
      <c r="D195" s="245" t="s">
        <v>401</v>
      </c>
      <c r="E195" s="246" t="s">
        <v>402</v>
      </c>
      <c r="F195" s="246" t="s">
        <v>403</v>
      </c>
      <c r="G195" s="246">
        <v>3836560</v>
      </c>
      <c r="H195" s="246">
        <v>138</v>
      </c>
      <c r="I195" s="247" t="s">
        <v>1429</v>
      </c>
    </row>
    <row r="196" spans="1:9" s="248" customFormat="1" ht="38.25" customHeight="1" x14ac:dyDescent="0.2">
      <c r="A196" s="419">
        <v>193</v>
      </c>
      <c r="B196" s="245" t="s">
        <v>602</v>
      </c>
      <c r="C196" s="245" t="s">
        <v>477</v>
      </c>
      <c r="D196" s="245" t="s">
        <v>410</v>
      </c>
      <c r="E196" s="246" t="s">
        <v>402</v>
      </c>
      <c r="F196" s="246" t="s">
        <v>403</v>
      </c>
      <c r="G196" s="246">
        <v>3836560</v>
      </c>
      <c r="H196" s="246">
        <v>141</v>
      </c>
      <c r="I196" s="247" t="s">
        <v>1389</v>
      </c>
    </row>
    <row r="197" spans="1:9" s="248" customFormat="1" ht="38.25" customHeight="1" x14ac:dyDescent="0.2">
      <c r="A197" s="419">
        <v>194</v>
      </c>
      <c r="B197" s="245" t="s">
        <v>603</v>
      </c>
      <c r="C197" s="245" t="s">
        <v>465</v>
      </c>
      <c r="D197" s="245" t="s">
        <v>440</v>
      </c>
      <c r="E197" s="246" t="s">
        <v>402</v>
      </c>
      <c r="F197" s="246" t="s">
        <v>403</v>
      </c>
      <c r="G197" s="246">
        <v>3836560</v>
      </c>
      <c r="H197" s="246">
        <v>177</v>
      </c>
      <c r="I197" s="247" t="s">
        <v>1418</v>
      </c>
    </row>
    <row r="198" spans="1:9" s="248" customFormat="1" ht="38.25" customHeight="1" x14ac:dyDescent="0.2">
      <c r="A198" s="419">
        <v>195</v>
      </c>
      <c r="B198" s="245" t="s">
        <v>604</v>
      </c>
      <c r="C198" s="245" t="s">
        <v>453</v>
      </c>
      <c r="D198" s="245" t="s">
        <v>440</v>
      </c>
      <c r="E198" s="246" t="s">
        <v>402</v>
      </c>
      <c r="F198" s="246" t="s">
        <v>403</v>
      </c>
      <c r="G198" s="246">
        <v>3836560</v>
      </c>
      <c r="H198" s="246">
        <v>177</v>
      </c>
      <c r="I198" s="247" t="s">
        <v>1418</v>
      </c>
    </row>
    <row r="199" spans="1:9" s="248" customFormat="1" ht="38.25" customHeight="1" x14ac:dyDescent="0.2">
      <c r="A199" s="419">
        <v>196</v>
      </c>
      <c r="B199" s="245" t="s">
        <v>605</v>
      </c>
      <c r="C199" s="245" t="s">
        <v>421</v>
      </c>
      <c r="D199" s="245" t="s">
        <v>1393</v>
      </c>
      <c r="E199" s="246" t="s">
        <v>402</v>
      </c>
      <c r="F199" s="246" t="s">
        <v>403</v>
      </c>
      <c r="G199" s="246">
        <v>3836560</v>
      </c>
      <c r="H199" s="246">
        <v>173</v>
      </c>
      <c r="I199" s="247" t="s">
        <v>1473</v>
      </c>
    </row>
    <row r="200" spans="1:9" s="248" customFormat="1" ht="38.25" customHeight="1" x14ac:dyDescent="0.2">
      <c r="A200" s="419">
        <v>197</v>
      </c>
      <c r="B200" s="245" t="s">
        <v>606</v>
      </c>
      <c r="C200" s="245" t="s">
        <v>453</v>
      </c>
      <c r="D200" s="245" t="s">
        <v>440</v>
      </c>
      <c r="E200" s="246" t="s">
        <v>402</v>
      </c>
      <c r="F200" s="246" t="s">
        <v>403</v>
      </c>
      <c r="G200" s="246">
        <v>3836560</v>
      </c>
      <c r="H200" s="246">
        <v>177</v>
      </c>
      <c r="I200" s="247" t="s">
        <v>1418</v>
      </c>
    </row>
    <row r="201" spans="1:9" s="248" customFormat="1" ht="38.25" customHeight="1" x14ac:dyDescent="0.2">
      <c r="A201" s="419">
        <v>198</v>
      </c>
      <c r="B201" s="245" t="s">
        <v>1463</v>
      </c>
      <c r="C201" s="245" t="s">
        <v>400</v>
      </c>
      <c r="D201" s="245" t="s">
        <v>401</v>
      </c>
      <c r="E201" s="246" t="s">
        <v>402</v>
      </c>
      <c r="F201" s="246" t="s">
        <v>403</v>
      </c>
      <c r="G201" s="246">
        <v>3836560</v>
      </c>
      <c r="H201" s="246">
        <v>138</v>
      </c>
      <c r="I201" s="247" t="s">
        <v>1429</v>
      </c>
    </row>
    <row r="202" spans="1:9" s="248" customFormat="1" ht="38.25" customHeight="1" x14ac:dyDescent="0.2">
      <c r="A202" s="419">
        <v>199</v>
      </c>
      <c r="B202" s="245" t="s">
        <v>607</v>
      </c>
      <c r="C202" s="245" t="s">
        <v>406</v>
      </c>
      <c r="D202" s="245" t="s">
        <v>504</v>
      </c>
      <c r="E202" s="246" t="s">
        <v>402</v>
      </c>
      <c r="F202" s="246" t="s">
        <v>403</v>
      </c>
      <c r="G202" s="246">
        <v>3836560</v>
      </c>
      <c r="H202" s="246">
        <v>128</v>
      </c>
      <c r="I202" s="247" t="s">
        <v>1464</v>
      </c>
    </row>
    <row r="203" spans="1:9" s="248" customFormat="1" ht="38.25" customHeight="1" x14ac:dyDescent="0.2">
      <c r="A203" s="419">
        <v>200</v>
      </c>
      <c r="B203" s="245" t="s">
        <v>1465</v>
      </c>
      <c r="C203" s="245" t="s">
        <v>400</v>
      </c>
      <c r="D203" s="245" t="s">
        <v>401</v>
      </c>
      <c r="E203" s="246" t="s">
        <v>402</v>
      </c>
      <c r="F203" s="246" t="s">
        <v>403</v>
      </c>
      <c r="G203" s="246">
        <v>3836560</v>
      </c>
      <c r="H203" s="246">
        <v>138</v>
      </c>
      <c r="I203" s="247" t="s">
        <v>1429</v>
      </c>
    </row>
    <row r="204" spans="1:9" s="248" customFormat="1" ht="38.25" customHeight="1" x14ac:dyDescent="0.2">
      <c r="A204" s="419">
        <v>201</v>
      </c>
      <c r="B204" s="245" t="s">
        <v>608</v>
      </c>
      <c r="C204" s="245" t="s">
        <v>434</v>
      </c>
      <c r="D204" s="245" t="s">
        <v>427</v>
      </c>
      <c r="E204" s="246" t="s">
        <v>402</v>
      </c>
      <c r="F204" s="246" t="s">
        <v>403</v>
      </c>
      <c r="G204" s="246">
        <v>3836560</v>
      </c>
      <c r="H204" s="246">
        <v>152</v>
      </c>
      <c r="I204" s="247" t="s">
        <v>1466</v>
      </c>
    </row>
    <row r="205" spans="1:9" s="248" customFormat="1" ht="38.25" customHeight="1" x14ac:dyDescent="0.2">
      <c r="A205" s="419">
        <v>202</v>
      </c>
      <c r="B205" s="245" t="s">
        <v>609</v>
      </c>
      <c r="C205" s="245" t="s">
        <v>610</v>
      </c>
      <c r="D205" s="245" t="s">
        <v>410</v>
      </c>
      <c r="E205" s="246" t="s">
        <v>402</v>
      </c>
      <c r="F205" s="246" t="s">
        <v>403</v>
      </c>
      <c r="G205" s="246">
        <v>3836560</v>
      </c>
      <c r="H205" s="246">
        <v>153</v>
      </c>
      <c r="I205" s="247" t="s">
        <v>1467</v>
      </c>
    </row>
    <row r="206" spans="1:9" s="248" customFormat="1" ht="38.25" customHeight="1" x14ac:dyDescent="0.2">
      <c r="A206" s="419">
        <v>203</v>
      </c>
      <c r="B206" s="245" t="s">
        <v>611</v>
      </c>
      <c r="C206" s="245" t="s">
        <v>612</v>
      </c>
      <c r="D206" s="245" t="s">
        <v>424</v>
      </c>
      <c r="E206" s="246" t="s">
        <v>402</v>
      </c>
      <c r="F206" s="246" t="s">
        <v>403</v>
      </c>
      <c r="G206" s="246">
        <v>3836560</v>
      </c>
      <c r="H206" s="246">
        <v>203</v>
      </c>
      <c r="I206" s="247" t="s">
        <v>1468</v>
      </c>
    </row>
    <row r="207" spans="1:9" s="248" customFormat="1" ht="38.25" customHeight="1" x14ac:dyDescent="0.2">
      <c r="A207" s="419">
        <v>204</v>
      </c>
      <c r="B207" s="245" t="s">
        <v>613</v>
      </c>
      <c r="C207" s="245" t="s">
        <v>614</v>
      </c>
      <c r="D207" s="245" t="s">
        <v>424</v>
      </c>
      <c r="E207" s="246" t="s">
        <v>402</v>
      </c>
      <c r="F207" s="246" t="s">
        <v>403</v>
      </c>
      <c r="G207" s="246">
        <v>3836560</v>
      </c>
      <c r="H207" s="246">
        <v>189</v>
      </c>
      <c r="I207" s="247" t="s">
        <v>1469</v>
      </c>
    </row>
    <row r="208" spans="1:9" s="248" customFormat="1" ht="38.25" customHeight="1" x14ac:dyDescent="0.2">
      <c r="A208" s="419">
        <v>205</v>
      </c>
      <c r="B208" s="245" t="s">
        <v>615</v>
      </c>
      <c r="C208" s="245" t="s">
        <v>400</v>
      </c>
      <c r="D208" s="245" t="s">
        <v>401</v>
      </c>
      <c r="E208" s="246" t="s">
        <v>402</v>
      </c>
      <c r="F208" s="246" t="s">
        <v>403</v>
      </c>
      <c r="G208" s="246">
        <v>3836560</v>
      </c>
      <c r="H208" s="246">
        <v>138</v>
      </c>
      <c r="I208" s="247" t="s">
        <v>1429</v>
      </c>
    </row>
    <row r="209" spans="1:9" s="248" customFormat="1" ht="38.25" customHeight="1" x14ac:dyDescent="0.2">
      <c r="A209" s="419">
        <v>206</v>
      </c>
      <c r="B209" s="245" t="s">
        <v>1732</v>
      </c>
      <c r="C209" s="245" t="s">
        <v>1733</v>
      </c>
      <c r="D209" s="245" t="s">
        <v>401</v>
      </c>
      <c r="E209" s="246" t="s">
        <v>402</v>
      </c>
      <c r="F209" s="246" t="s">
        <v>403</v>
      </c>
      <c r="G209" s="246">
        <v>3836560</v>
      </c>
      <c r="H209" s="246">
        <v>138</v>
      </c>
      <c r="I209" s="247" t="s">
        <v>1429</v>
      </c>
    </row>
    <row r="210" spans="1:9" s="248" customFormat="1" ht="38.25" customHeight="1" x14ac:dyDescent="0.2">
      <c r="A210" s="419">
        <v>207</v>
      </c>
      <c r="B210" s="245" t="s">
        <v>1470</v>
      </c>
      <c r="C210" s="245" t="s">
        <v>400</v>
      </c>
      <c r="D210" s="245" t="s">
        <v>401</v>
      </c>
      <c r="E210" s="246" t="s">
        <v>402</v>
      </c>
      <c r="F210" s="246" t="s">
        <v>403</v>
      </c>
      <c r="G210" s="246">
        <v>3836560</v>
      </c>
      <c r="H210" s="246">
        <v>138</v>
      </c>
      <c r="I210" s="247" t="s">
        <v>1429</v>
      </c>
    </row>
    <row r="211" spans="1:9" s="248" customFormat="1" ht="38.25" customHeight="1" x14ac:dyDescent="0.2">
      <c r="A211" s="419">
        <v>208</v>
      </c>
      <c r="B211" s="245" t="s">
        <v>1471</v>
      </c>
      <c r="C211" s="245" t="s">
        <v>400</v>
      </c>
      <c r="D211" s="245" t="s">
        <v>401</v>
      </c>
      <c r="E211" s="246" t="s">
        <v>402</v>
      </c>
      <c r="F211" s="246" t="s">
        <v>403</v>
      </c>
      <c r="G211" s="246">
        <v>3836560</v>
      </c>
      <c r="H211" s="246">
        <v>138</v>
      </c>
      <c r="I211" s="247" t="s">
        <v>1429</v>
      </c>
    </row>
    <row r="212" spans="1:9" s="248" customFormat="1" ht="38.25" customHeight="1" x14ac:dyDescent="0.2">
      <c r="A212" s="419">
        <v>209</v>
      </c>
      <c r="B212" s="245" t="s">
        <v>1680</v>
      </c>
      <c r="C212" s="245" t="s">
        <v>1681</v>
      </c>
      <c r="D212" s="245" t="s">
        <v>427</v>
      </c>
      <c r="E212" s="246" t="s">
        <v>402</v>
      </c>
      <c r="F212" s="246" t="s">
        <v>403</v>
      </c>
      <c r="G212" s="246">
        <v>3836560</v>
      </c>
      <c r="H212" s="246">
        <v>146</v>
      </c>
      <c r="I212" s="247" t="s">
        <v>1682</v>
      </c>
    </row>
    <row r="213" spans="1:9" s="248" customFormat="1" ht="38.25" customHeight="1" x14ac:dyDescent="0.2">
      <c r="A213" s="419">
        <v>210</v>
      </c>
      <c r="B213" s="245" t="s">
        <v>2093</v>
      </c>
      <c r="C213" s="245" t="s">
        <v>2094</v>
      </c>
      <c r="D213" s="245" t="s">
        <v>488</v>
      </c>
      <c r="E213" s="246" t="s">
        <v>402</v>
      </c>
      <c r="F213" s="246" t="s">
        <v>403</v>
      </c>
      <c r="G213" s="246">
        <v>3836560</v>
      </c>
      <c r="H213" s="246">
        <v>168</v>
      </c>
      <c r="I213" s="247" t="s">
        <v>2095</v>
      </c>
    </row>
    <row r="214" spans="1:9" s="248" customFormat="1" ht="38.25" customHeight="1" x14ac:dyDescent="0.2">
      <c r="A214" s="419">
        <v>211</v>
      </c>
      <c r="B214" s="245" t="s">
        <v>616</v>
      </c>
      <c r="C214" s="245" t="s">
        <v>400</v>
      </c>
      <c r="D214" s="245" t="s">
        <v>401</v>
      </c>
      <c r="E214" s="246" t="s">
        <v>402</v>
      </c>
      <c r="F214" s="246" t="s">
        <v>403</v>
      </c>
      <c r="G214" s="246">
        <v>3836560</v>
      </c>
      <c r="H214" s="246">
        <v>138</v>
      </c>
      <c r="I214" s="247" t="s">
        <v>1429</v>
      </c>
    </row>
    <row r="215" spans="1:9" s="248" customFormat="1" ht="38.25" customHeight="1" x14ac:dyDescent="0.2">
      <c r="A215" s="419">
        <v>212</v>
      </c>
      <c r="B215" s="245" t="s">
        <v>617</v>
      </c>
      <c r="C215" s="245" t="s">
        <v>1472</v>
      </c>
      <c r="D215" s="245" t="s">
        <v>1393</v>
      </c>
      <c r="E215" s="246" t="s">
        <v>402</v>
      </c>
      <c r="F215" s="246" t="s">
        <v>403</v>
      </c>
      <c r="G215" s="246">
        <v>3836560</v>
      </c>
      <c r="H215" s="246">
        <v>172</v>
      </c>
      <c r="I215" s="247" t="s">
        <v>1473</v>
      </c>
    </row>
    <row r="216" spans="1:9" s="248" customFormat="1" ht="38.25" customHeight="1" x14ac:dyDescent="0.2">
      <c r="A216" s="419">
        <v>213</v>
      </c>
      <c r="B216" s="245" t="s">
        <v>618</v>
      </c>
      <c r="C216" s="245" t="s">
        <v>619</v>
      </c>
      <c r="D216" s="245" t="s">
        <v>427</v>
      </c>
      <c r="E216" s="246" t="s">
        <v>402</v>
      </c>
      <c r="F216" s="246" t="s">
        <v>403</v>
      </c>
      <c r="G216" s="246">
        <v>3836560</v>
      </c>
      <c r="H216" s="246">
        <v>150</v>
      </c>
      <c r="I216" s="247" t="s">
        <v>1474</v>
      </c>
    </row>
    <row r="217" spans="1:9" s="248" customFormat="1" ht="38.25" customHeight="1" x14ac:dyDescent="0.2">
      <c r="A217" s="419">
        <v>214</v>
      </c>
      <c r="B217" s="245" t="s">
        <v>620</v>
      </c>
      <c r="C217" s="245" t="s">
        <v>400</v>
      </c>
      <c r="D217" s="245" t="s">
        <v>401</v>
      </c>
      <c r="E217" s="246" t="s">
        <v>402</v>
      </c>
      <c r="F217" s="246" t="s">
        <v>403</v>
      </c>
      <c r="G217" s="246">
        <v>3836560</v>
      </c>
      <c r="H217" s="246">
        <v>138</v>
      </c>
      <c r="I217" s="247" t="s">
        <v>1429</v>
      </c>
    </row>
    <row r="218" spans="1:9" s="248" customFormat="1" ht="38.25" customHeight="1" x14ac:dyDescent="0.2">
      <c r="A218" s="419">
        <v>215</v>
      </c>
      <c r="B218" s="245" t="s">
        <v>2083</v>
      </c>
      <c r="C218" s="245" t="s">
        <v>2084</v>
      </c>
      <c r="D218" s="245" t="s">
        <v>410</v>
      </c>
      <c r="E218" s="246" t="s">
        <v>402</v>
      </c>
      <c r="F218" s="246" t="s">
        <v>403</v>
      </c>
      <c r="G218" s="246">
        <v>3836560</v>
      </c>
      <c r="H218" s="246">
        <v>159</v>
      </c>
      <c r="I218" s="247" t="s">
        <v>2085</v>
      </c>
    </row>
    <row r="219" spans="1:9" s="248" customFormat="1" ht="38.25" customHeight="1" x14ac:dyDescent="0.2">
      <c r="A219" s="419">
        <v>216</v>
      </c>
      <c r="B219" s="245" t="s">
        <v>1475</v>
      </c>
      <c r="C219" s="245" t="s">
        <v>400</v>
      </c>
      <c r="D219" s="245" t="s">
        <v>401</v>
      </c>
      <c r="E219" s="246" t="s">
        <v>402</v>
      </c>
      <c r="F219" s="246" t="s">
        <v>403</v>
      </c>
      <c r="G219" s="246">
        <v>3836560</v>
      </c>
      <c r="H219" s="246">
        <v>138</v>
      </c>
      <c r="I219" s="247" t="s">
        <v>1429</v>
      </c>
    </row>
    <row r="220" spans="1:9" s="248" customFormat="1" ht="38.25" customHeight="1" x14ac:dyDescent="0.2">
      <c r="A220" s="419">
        <v>217</v>
      </c>
      <c r="B220" s="245" t="s">
        <v>621</v>
      </c>
      <c r="C220" s="245" t="s">
        <v>400</v>
      </c>
      <c r="D220" s="245" t="s">
        <v>401</v>
      </c>
      <c r="E220" s="246" t="s">
        <v>402</v>
      </c>
      <c r="F220" s="246" t="s">
        <v>403</v>
      </c>
      <c r="G220" s="246">
        <v>3836560</v>
      </c>
      <c r="H220" s="246">
        <v>138</v>
      </c>
      <c r="I220" s="247" t="s">
        <v>1429</v>
      </c>
    </row>
    <row r="221" spans="1:9" s="248" customFormat="1" ht="38.25" customHeight="1" x14ac:dyDescent="0.2">
      <c r="A221" s="419">
        <v>218</v>
      </c>
      <c r="B221" s="245" t="s">
        <v>1476</v>
      </c>
      <c r="C221" s="245" t="s">
        <v>400</v>
      </c>
      <c r="D221" s="245" t="s">
        <v>401</v>
      </c>
      <c r="E221" s="246" t="s">
        <v>402</v>
      </c>
      <c r="F221" s="246" t="s">
        <v>403</v>
      </c>
      <c r="G221" s="246">
        <v>3836560</v>
      </c>
      <c r="H221" s="246">
        <v>138</v>
      </c>
      <c r="I221" s="247" t="s">
        <v>1429</v>
      </c>
    </row>
    <row r="222" spans="1:9" s="248" customFormat="1" ht="38.25" customHeight="1" x14ac:dyDescent="0.2">
      <c r="A222" s="419">
        <v>219</v>
      </c>
      <c r="B222" s="245" t="s">
        <v>1477</v>
      </c>
      <c r="C222" s="245" t="s">
        <v>400</v>
      </c>
      <c r="D222" s="245" t="s">
        <v>401</v>
      </c>
      <c r="E222" s="246" t="s">
        <v>402</v>
      </c>
      <c r="F222" s="246" t="s">
        <v>403</v>
      </c>
      <c r="G222" s="246">
        <v>3836560</v>
      </c>
      <c r="H222" s="246">
        <v>138</v>
      </c>
      <c r="I222" s="247" t="s">
        <v>1429</v>
      </c>
    </row>
    <row r="223" spans="1:9" s="248" customFormat="1" ht="38.25" customHeight="1" x14ac:dyDescent="0.2">
      <c r="A223" s="419">
        <v>220</v>
      </c>
      <c r="B223" s="245" t="s">
        <v>1734</v>
      </c>
      <c r="C223" s="245" t="s">
        <v>412</v>
      </c>
      <c r="D223" s="245" t="s">
        <v>401</v>
      </c>
      <c r="E223" s="246" t="s">
        <v>402</v>
      </c>
      <c r="F223" s="246" t="s">
        <v>403</v>
      </c>
      <c r="G223" s="246">
        <v>3836560</v>
      </c>
      <c r="H223" s="246">
        <v>138</v>
      </c>
      <c r="I223" s="247" t="s">
        <v>1429</v>
      </c>
    </row>
    <row r="224" spans="1:9" s="248" customFormat="1" ht="38.25" customHeight="1" x14ac:dyDescent="0.2">
      <c r="A224" s="419">
        <v>221</v>
      </c>
      <c r="B224" s="245" t="s">
        <v>622</v>
      </c>
      <c r="C224" s="245" t="s">
        <v>623</v>
      </c>
      <c r="D224" s="245" t="s">
        <v>410</v>
      </c>
      <c r="E224" s="246" t="s">
        <v>402</v>
      </c>
      <c r="F224" s="246" t="s">
        <v>403</v>
      </c>
      <c r="G224" s="246">
        <v>3836560</v>
      </c>
      <c r="H224" s="246">
        <v>136</v>
      </c>
      <c r="I224" s="247" t="s">
        <v>624</v>
      </c>
    </row>
    <row r="225" spans="1:9" s="248" customFormat="1" ht="38.25" customHeight="1" x14ac:dyDescent="0.2">
      <c r="A225" s="419">
        <v>222</v>
      </c>
      <c r="B225" s="245" t="s">
        <v>1478</v>
      </c>
      <c r="C225" s="245" t="s">
        <v>400</v>
      </c>
      <c r="D225" s="245" t="s">
        <v>401</v>
      </c>
      <c r="E225" s="246" t="s">
        <v>402</v>
      </c>
      <c r="F225" s="246" t="s">
        <v>403</v>
      </c>
      <c r="G225" s="246">
        <v>3836560</v>
      </c>
      <c r="H225" s="246">
        <v>138</v>
      </c>
      <c r="I225" s="247" t="s">
        <v>1429</v>
      </c>
    </row>
    <row r="226" spans="1:9" s="248" customFormat="1" ht="38.25" customHeight="1" x14ac:dyDescent="0.2">
      <c r="A226" s="419">
        <v>223</v>
      </c>
      <c r="B226" s="245" t="s">
        <v>625</v>
      </c>
      <c r="C226" s="245" t="s">
        <v>499</v>
      </c>
      <c r="D226" s="245" t="s">
        <v>488</v>
      </c>
      <c r="E226" s="246" t="s">
        <v>402</v>
      </c>
      <c r="F226" s="246" t="s">
        <v>403</v>
      </c>
      <c r="G226" s="246">
        <v>3836560</v>
      </c>
      <c r="H226" s="246">
        <v>168</v>
      </c>
      <c r="I226" s="247" t="s">
        <v>1479</v>
      </c>
    </row>
    <row r="227" spans="1:9" s="248" customFormat="1" ht="38.25" customHeight="1" x14ac:dyDescent="0.2">
      <c r="A227" s="419">
        <v>224</v>
      </c>
      <c r="B227" s="245" t="s">
        <v>626</v>
      </c>
      <c r="C227" s="245" t="s">
        <v>627</v>
      </c>
      <c r="D227" s="245" t="s">
        <v>427</v>
      </c>
      <c r="E227" s="246" t="s">
        <v>402</v>
      </c>
      <c r="F227" s="246" t="s">
        <v>403</v>
      </c>
      <c r="G227" s="246">
        <v>3836560</v>
      </c>
      <c r="H227" s="246">
        <v>148</v>
      </c>
      <c r="I227" s="247" t="s">
        <v>1480</v>
      </c>
    </row>
    <row r="228" spans="1:9" s="248" customFormat="1" ht="38.25" customHeight="1" x14ac:dyDescent="0.2">
      <c r="A228" s="419">
        <v>225</v>
      </c>
      <c r="B228" s="245" t="s">
        <v>628</v>
      </c>
      <c r="C228" s="245" t="s">
        <v>400</v>
      </c>
      <c r="D228" s="245" t="s">
        <v>401</v>
      </c>
      <c r="E228" s="246" t="s">
        <v>402</v>
      </c>
      <c r="F228" s="246" t="s">
        <v>403</v>
      </c>
      <c r="G228" s="246">
        <v>3836560</v>
      </c>
      <c r="H228" s="246">
        <v>138</v>
      </c>
      <c r="I228" s="247" t="s">
        <v>1429</v>
      </c>
    </row>
    <row r="229" spans="1:9" s="248" customFormat="1" ht="38.25" customHeight="1" x14ac:dyDescent="0.2">
      <c r="A229" s="419">
        <v>226</v>
      </c>
      <c r="B229" s="245" t="s">
        <v>629</v>
      </c>
      <c r="C229" s="245" t="s">
        <v>619</v>
      </c>
      <c r="D229" s="245" t="s">
        <v>427</v>
      </c>
      <c r="E229" s="246" t="s">
        <v>402</v>
      </c>
      <c r="F229" s="246" t="s">
        <v>403</v>
      </c>
      <c r="G229" s="246">
        <v>3836560</v>
      </c>
      <c r="H229" s="246">
        <v>149</v>
      </c>
      <c r="I229" s="247" t="s">
        <v>1481</v>
      </c>
    </row>
    <row r="230" spans="1:9" s="248" customFormat="1" ht="38.25" customHeight="1" x14ac:dyDescent="0.2">
      <c r="A230" s="419">
        <v>227</v>
      </c>
      <c r="B230" s="245" t="s">
        <v>630</v>
      </c>
      <c r="C230" s="245" t="s">
        <v>631</v>
      </c>
      <c r="D230" s="245" t="s">
        <v>1393</v>
      </c>
      <c r="E230" s="246" t="s">
        <v>402</v>
      </c>
      <c r="F230" s="246" t="s">
        <v>403</v>
      </c>
      <c r="G230" s="246">
        <v>3836560</v>
      </c>
      <c r="H230" s="246">
        <v>173</v>
      </c>
      <c r="I230" s="247" t="s">
        <v>1473</v>
      </c>
    </row>
    <row r="231" spans="1:9" s="248" customFormat="1" ht="38.25" customHeight="1" x14ac:dyDescent="0.2">
      <c r="A231" s="419">
        <v>228</v>
      </c>
      <c r="B231" s="245" t="s">
        <v>633</v>
      </c>
      <c r="C231" s="245" t="s">
        <v>634</v>
      </c>
      <c r="D231" s="245" t="s">
        <v>401</v>
      </c>
      <c r="E231" s="246" t="s">
        <v>402</v>
      </c>
      <c r="F231" s="246" t="s">
        <v>403</v>
      </c>
      <c r="G231" s="246">
        <v>3836560</v>
      </c>
      <c r="H231" s="246">
        <v>125</v>
      </c>
      <c r="I231" s="247" t="s">
        <v>1482</v>
      </c>
    </row>
    <row r="232" spans="1:9" s="248" customFormat="1" ht="38.25" customHeight="1" x14ac:dyDescent="0.2">
      <c r="A232" s="419">
        <v>229</v>
      </c>
      <c r="B232" s="245" t="s">
        <v>1483</v>
      </c>
      <c r="C232" s="245" t="s">
        <v>400</v>
      </c>
      <c r="D232" s="245" t="s">
        <v>401</v>
      </c>
      <c r="E232" s="246" t="s">
        <v>402</v>
      </c>
      <c r="F232" s="246" t="s">
        <v>403</v>
      </c>
      <c r="G232" s="246">
        <v>3836560</v>
      </c>
      <c r="H232" s="246">
        <v>138</v>
      </c>
      <c r="I232" s="247" t="s">
        <v>1429</v>
      </c>
    </row>
    <row r="233" spans="1:9" s="248" customFormat="1" ht="38.25" customHeight="1" x14ac:dyDescent="0.2">
      <c r="A233" s="419">
        <v>230</v>
      </c>
      <c r="B233" s="245" t="s">
        <v>1484</v>
      </c>
      <c r="C233" s="245" t="s">
        <v>1485</v>
      </c>
      <c r="D233" s="245" t="s">
        <v>401</v>
      </c>
      <c r="E233" s="246" t="s">
        <v>402</v>
      </c>
      <c r="F233" s="246" t="s">
        <v>403</v>
      </c>
      <c r="G233" s="246">
        <v>3836560</v>
      </c>
      <c r="H233" s="246">
        <v>138</v>
      </c>
      <c r="I233" s="247" t="s">
        <v>1486</v>
      </c>
    </row>
    <row r="234" spans="1:9" s="248" customFormat="1" ht="38.25" customHeight="1" x14ac:dyDescent="0.2">
      <c r="A234" s="419">
        <v>231</v>
      </c>
      <c r="B234" s="245" t="s">
        <v>635</v>
      </c>
      <c r="C234" s="245" t="s">
        <v>636</v>
      </c>
      <c r="D234" s="245" t="s">
        <v>437</v>
      </c>
      <c r="E234" s="246" t="s">
        <v>402</v>
      </c>
      <c r="F234" s="246" t="s">
        <v>403</v>
      </c>
      <c r="G234" s="246">
        <v>3836560</v>
      </c>
      <c r="H234" s="246">
        <v>113</v>
      </c>
      <c r="I234" s="247" t="s">
        <v>1487</v>
      </c>
    </row>
    <row r="235" spans="1:9" s="248" customFormat="1" ht="38.25" customHeight="1" x14ac:dyDescent="0.2">
      <c r="A235" s="419">
        <v>232</v>
      </c>
      <c r="B235" s="245" t="s">
        <v>1788</v>
      </c>
      <c r="C235" s="245" t="s">
        <v>445</v>
      </c>
      <c r="D235" s="245" t="s">
        <v>1782</v>
      </c>
      <c r="E235" s="246" t="s">
        <v>402</v>
      </c>
      <c r="F235" s="246" t="s">
        <v>403</v>
      </c>
      <c r="G235" s="246">
        <v>3836560</v>
      </c>
      <c r="H235" s="246">
        <v>173</v>
      </c>
      <c r="I235" s="247" t="s">
        <v>1473</v>
      </c>
    </row>
    <row r="236" spans="1:9" s="248" customFormat="1" ht="38.25" customHeight="1" x14ac:dyDescent="0.2">
      <c r="A236" s="419">
        <v>233</v>
      </c>
      <c r="B236" s="245" t="s">
        <v>637</v>
      </c>
      <c r="C236" s="245" t="s">
        <v>453</v>
      </c>
      <c r="D236" s="245" t="s">
        <v>440</v>
      </c>
      <c r="E236" s="246" t="s">
        <v>402</v>
      </c>
      <c r="F236" s="246" t="s">
        <v>403</v>
      </c>
      <c r="G236" s="246">
        <v>3836560</v>
      </c>
      <c r="H236" s="246">
        <v>177</v>
      </c>
      <c r="I236" s="247" t="s">
        <v>1418</v>
      </c>
    </row>
    <row r="237" spans="1:9" s="248" customFormat="1" ht="38.25" customHeight="1" x14ac:dyDescent="0.2">
      <c r="A237" s="419">
        <v>234</v>
      </c>
      <c r="B237" s="245" t="s">
        <v>638</v>
      </c>
      <c r="C237" s="245" t="s">
        <v>455</v>
      </c>
      <c r="D237" s="245" t="s">
        <v>437</v>
      </c>
      <c r="E237" s="246" t="s">
        <v>402</v>
      </c>
      <c r="F237" s="246" t="s">
        <v>403</v>
      </c>
      <c r="G237" s="246">
        <v>3836560</v>
      </c>
      <c r="H237" s="246">
        <v>119</v>
      </c>
      <c r="I237" s="247" t="s">
        <v>1488</v>
      </c>
    </row>
    <row r="238" spans="1:9" s="248" customFormat="1" ht="38.25" customHeight="1" x14ac:dyDescent="0.2">
      <c r="A238" s="419">
        <v>235</v>
      </c>
      <c r="B238" s="245" t="s">
        <v>1489</v>
      </c>
      <c r="C238" s="245" t="s">
        <v>1490</v>
      </c>
      <c r="D238" s="245" t="s">
        <v>424</v>
      </c>
      <c r="E238" s="246" t="s">
        <v>402</v>
      </c>
      <c r="F238" s="246" t="s">
        <v>403</v>
      </c>
      <c r="G238" s="246">
        <v>3836560</v>
      </c>
      <c r="H238" s="246">
        <v>193</v>
      </c>
      <c r="I238" s="247" t="s">
        <v>1491</v>
      </c>
    </row>
    <row r="239" spans="1:9" s="248" customFormat="1" ht="38.25" customHeight="1" x14ac:dyDescent="0.2">
      <c r="A239" s="419">
        <v>236</v>
      </c>
      <c r="B239" s="245" t="s">
        <v>2092</v>
      </c>
      <c r="C239" s="245" t="s">
        <v>400</v>
      </c>
      <c r="D239" s="245" t="s">
        <v>401</v>
      </c>
      <c r="E239" s="246" t="s">
        <v>402</v>
      </c>
      <c r="F239" s="246" t="s">
        <v>403</v>
      </c>
      <c r="G239" s="246">
        <v>3836560</v>
      </c>
      <c r="H239" s="246">
        <v>138</v>
      </c>
      <c r="I239" s="247" t="s">
        <v>1429</v>
      </c>
    </row>
    <row r="240" spans="1:9" s="248" customFormat="1" ht="38.25" customHeight="1" x14ac:dyDescent="0.2">
      <c r="A240" s="419">
        <v>237</v>
      </c>
      <c r="B240" s="245" t="s">
        <v>639</v>
      </c>
      <c r="C240" s="245" t="s">
        <v>406</v>
      </c>
      <c r="D240" s="245" t="s">
        <v>1393</v>
      </c>
      <c r="E240" s="246" t="s">
        <v>402</v>
      </c>
      <c r="F240" s="246" t="s">
        <v>403</v>
      </c>
      <c r="G240" s="246">
        <v>3836560</v>
      </c>
      <c r="H240" s="246">
        <v>173</v>
      </c>
      <c r="I240" s="247" t="s">
        <v>1492</v>
      </c>
    </row>
    <row r="241" spans="1:9" s="248" customFormat="1" ht="38.25" customHeight="1" x14ac:dyDescent="0.2">
      <c r="A241" s="419">
        <v>238</v>
      </c>
      <c r="B241" s="245" t="s">
        <v>640</v>
      </c>
      <c r="C241" s="245" t="s">
        <v>641</v>
      </c>
      <c r="D241" s="245" t="s">
        <v>555</v>
      </c>
      <c r="E241" s="246" t="s">
        <v>402</v>
      </c>
      <c r="F241" s="246" t="s">
        <v>403</v>
      </c>
      <c r="G241" s="246">
        <v>3836560</v>
      </c>
      <c r="H241" s="246">
        <v>132</v>
      </c>
      <c r="I241" s="247" t="s">
        <v>642</v>
      </c>
    </row>
    <row r="242" spans="1:9" s="248" customFormat="1" ht="38.25" customHeight="1" x14ac:dyDescent="0.2">
      <c r="A242" s="419">
        <v>239</v>
      </c>
      <c r="B242" s="245" t="s">
        <v>643</v>
      </c>
      <c r="C242" s="245" t="s">
        <v>644</v>
      </c>
      <c r="D242" s="245" t="s">
        <v>410</v>
      </c>
      <c r="E242" s="246" t="s">
        <v>402</v>
      </c>
      <c r="F242" s="246" t="s">
        <v>403</v>
      </c>
      <c r="G242" s="246">
        <v>3836560</v>
      </c>
      <c r="H242" s="246">
        <v>138</v>
      </c>
      <c r="I242" s="247" t="s">
        <v>245</v>
      </c>
    </row>
    <row r="243" spans="1:9" s="248" customFormat="1" ht="38.25" customHeight="1" x14ac:dyDescent="0.2">
      <c r="A243" s="419">
        <v>240</v>
      </c>
      <c r="B243" s="245" t="s">
        <v>645</v>
      </c>
      <c r="C243" s="245" t="s">
        <v>414</v>
      </c>
      <c r="D243" s="245" t="s">
        <v>1393</v>
      </c>
      <c r="E243" s="246" t="s">
        <v>402</v>
      </c>
      <c r="F243" s="246" t="s">
        <v>403</v>
      </c>
      <c r="G243" s="246">
        <v>3836560</v>
      </c>
      <c r="H243" s="246">
        <v>173</v>
      </c>
      <c r="I243" s="247" t="s">
        <v>1473</v>
      </c>
    </row>
    <row r="244" spans="1:9" s="248" customFormat="1" ht="38.25" customHeight="1" x14ac:dyDescent="0.2">
      <c r="A244" s="419">
        <v>241</v>
      </c>
      <c r="B244" s="245" t="s">
        <v>646</v>
      </c>
      <c r="C244" s="245" t="s">
        <v>647</v>
      </c>
      <c r="D244" s="245" t="s">
        <v>504</v>
      </c>
      <c r="E244" s="246" t="s">
        <v>402</v>
      </c>
      <c r="F244" s="246" t="s">
        <v>403</v>
      </c>
      <c r="G244" s="246">
        <v>3836560</v>
      </c>
      <c r="H244" s="246">
        <v>104</v>
      </c>
      <c r="I244" s="247" t="s">
        <v>1493</v>
      </c>
    </row>
    <row r="245" spans="1:9" s="248" customFormat="1" ht="38.25" customHeight="1" x14ac:dyDescent="0.2">
      <c r="A245" s="419">
        <v>242</v>
      </c>
      <c r="B245" s="245" t="s">
        <v>648</v>
      </c>
      <c r="C245" s="245" t="s">
        <v>649</v>
      </c>
      <c r="D245" s="245" t="s">
        <v>407</v>
      </c>
      <c r="E245" s="246" t="s">
        <v>402</v>
      </c>
      <c r="F245" s="246" t="s">
        <v>403</v>
      </c>
      <c r="G245" s="246">
        <v>3836560</v>
      </c>
      <c r="H245" s="246">
        <v>112</v>
      </c>
      <c r="I245" s="247" t="s">
        <v>1494</v>
      </c>
    </row>
    <row r="246" spans="1:9" s="248" customFormat="1" ht="38.25" customHeight="1" x14ac:dyDescent="0.2">
      <c r="A246" s="419">
        <v>243</v>
      </c>
      <c r="B246" s="245" t="s">
        <v>650</v>
      </c>
      <c r="C246" s="245" t="s">
        <v>651</v>
      </c>
      <c r="D246" s="245" t="s">
        <v>504</v>
      </c>
      <c r="E246" s="246" t="s">
        <v>402</v>
      </c>
      <c r="F246" s="246" t="s">
        <v>403</v>
      </c>
      <c r="G246" s="246">
        <v>3836560</v>
      </c>
      <c r="H246" s="246">
        <v>130</v>
      </c>
      <c r="I246" s="247" t="s">
        <v>1495</v>
      </c>
    </row>
    <row r="247" spans="1:9" s="248" customFormat="1" ht="38.25" customHeight="1" x14ac:dyDescent="0.2">
      <c r="A247" s="419">
        <v>244</v>
      </c>
      <c r="B247" s="245" t="s">
        <v>652</v>
      </c>
      <c r="C247" s="245" t="s">
        <v>406</v>
      </c>
      <c r="D247" s="245" t="s">
        <v>401</v>
      </c>
      <c r="E247" s="246" t="s">
        <v>402</v>
      </c>
      <c r="F247" s="246" t="s">
        <v>403</v>
      </c>
      <c r="G247" s="246">
        <v>3836560</v>
      </c>
      <c r="H247" s="246">
        <v>125</v>
      </c>
      <c r="I247" s="247" t="s">
        <v>1496</v>
      </c>
    </row>
    <row r="248" spans="1:9" s="248" customFormat="1" ht="38.25" customHeight="1" x14ac:dyDescent="0.2">
      <c r="A248" s="419">
        <v>245</v>
      </c>
      <c r="B248" s="245" t="s">
        <v>653</v>
      </c>
      <c r="C248" s="245" t="s">
        <v>406</v>
      </c>
      <c r="D248" s="245" t="s">
        <v>440</v>
      </c>
      <c r="E248" s="246" t="s">
        <v>402</v>
      </c>
      <c r="F248" s="246" t="s">
        <v>403</v>
      </c>
      <c r="G248" s="246">
        <v>3836560</v>
      </c>
      <c r="H248" s="246">
        <v>177</v>
      </c>
      <c r="I248" s="247" t="s">
        <v>1497</v>
      </c>
    </row>
    <row r="249" spans="1:9" s="248" customFormat="1" ht="38.25" customHeight="1" x14ac:dyDescent="0.2">
      <c r="A249" s="419">
        <v>246</v>
      </c>
      <c r="B249" s="245" t="s">
        <v>1194</v>
      </c>
      <c r="C249" s="245" t="s">
        <v>1498</v>
      </c>
      <c r="D249" s="245" t="s">
        <v>427</v>
      </c>
      <c r="E249" s="246" t="s">
        <v>402</v>
      </c>
      <c r="F249" s="246" t="s">
        <v>403</v>
      </c>
      <c r="G249" s="246">
        <v>3836560</v>
      </c>
      <c r="H249" s="246">
        <v>151</v>
      </c>
      <c r="I249" s="247" t="s">
        <v>1499</v>
      </c>
    </row>
    <row r="250" spans="1:9" s="248" customFormat="1" ht="38.25" customHeight="1" x14ac:dyDescent="0.2">
      <c r="A250" s="419">
        <v>247</v>
      </c>
      <c r="B250" s="245" t="s">
        <v>654</v>
      </c>
      <c r="C250" s="245" t="s">
        <v>400</v>
      </c>
      <c r="D250" s="245" t="s">
        <v>401</v>
      </c>
      <c r="E250" s="246" t="s">
        <v>402</v>
      </c>
      <c r="F250" s="246" t="s">
        <v>403</v>
      </c>
      <c r="G250" s="246">
        <v>3836560</v>
      </c>
      <c r="H250" s="246">
        <v>138</v>
      </c>
      <c r="I250" s="247" t="s">
        <v>1429</v>
      </c>
    </row>
    <row r="251" spans="1:9" s="248" customFormat="1" ht="38.25" customHeight="1" x14ac:dyDescent="0.2">
      <c r="A251" s="419">
        <v>248</v>
      </c>
      <c r="B251" s="245" t="s">
        <v>655</v>
      </c>
      <c r="C251" s="245" t="s">
        <v>656</v>
      </c>
      <c r="D251" s="245" t="s">
        <v>410</v>
      </c>
      <c r="E251" s="246" t="s">
        <v>402</v>
      </c>
      <c r="F251" s="246" t="s">
        <v>403</v>
      </c>
      <c r="G251" s="246">
        <v>3836560</v>
      </c>
      <c r="H251" s="246">
        <v>105</v>
      </c>
      <c r="I251" s="247" t="s">
        <v>1500</v>
      </c>
    </row>
    <row r="252" spans="1:9" s="248" customFormat="1" ht="38.25" customHeight="1" x14ac:dyDescent="0.2">
      <c r="A252" s="419">
        <v>249</v>
      </c>
      <c r="B252" s="245" t="s">
        <v>657</v>
      </c>
      <c r="C252" s="245" t="s">
        <v>400</v>
      </c>
      <c r="D252" s="245" t="s">
        <v>401</v>
      </c>
      <c r="E252" s="246" t="s">
        <v>402</v>
      </c>
      <c r="F252" s="246" t="s">
        <v>403</v>
      </c>
      <c r="G252" s="246">
        <v>3836560</v>
      </c>
      <c r="H252" s="246">
        <v>138</v>
      </c>
      <c r="I252" s="247" t="s">
        <v>1429</v>
      </c>
    </row>
    <row r="253" spans="1:9" s="248" customFormat="1" ht="38.25" customHeight="1" x14ac:dyDescent="0.2">
      <c r="A253" s="419">
        <v>250</v>
      </c>
      <c r="B253" s="245" t="s">
        <v>1501</v>
      </c>
      <c r="C253" s="245" t="s">
        <v>400</v>
      </c>
      <c r="D253" s="245" t="s">
        <v>401</v>
      </c>
      <c r="E253" s="246" t="s">
        <v>402</v>
      </c>
      <c r="F253" s="246" t="s">
        <v>403</v>
      </c>
      <c r="G253" s="246">
        <v>3836560</v>
      </c>
      <c r="H253" s="246">
        <v>138</v>
      </c>
      <c r="I253" s="247" t="s">
        <v>1429</v>
      </c>
    </row>
    <row r="254" spans="1:9" s="248" customFormat="1" ht="38.25" customHeight="1" x14ac:dyDescent="0.2">
      <c r="A254" s="419">
        <v>251</v>
      </c>
      <c r="B254" s="245" t="s">
        <v>658</v>
      </c>
      <c r="C254" s="245" t="s">
        <v>465</v>
      </c>
      <c r="D254" s="245" t="s">
        <v>440</v>
      </c>
      <c r="E254" s="246" t="s">
        <v>402</v>
      </c>
      <c r="F254" s="246" t="s">
        <v>403</v>
      </c>
      <c r="G254" s="246">
        <v>3836560</v>
      </c>
      <c r="H254" s="246">
        <v>177</v>
      </c>
      <c r="I254" s="247" t="s">
        <v>1418</v>
      </c>
    </row>
    <row r="255" spans="1:9" s="248" customFormat="1" ht="38.25" customHeight="1" x14ac:dyDescent="0.2">
      <c r="A255" s="419">
        <v>252</v>
      </c>
      <c r="B255" s="245" t="s">
        <v>2080</v>
      </c>
      <c r="C255" s="245" t="s">
        <v>2081</v>
      </c>
      <c r="D255" s="245" t="s">
        <v>632</v>
      </c>
      <c r="E255" s="246" t="s">
        <v>402</v>
      </c>
      <c r="F255" s="246" t="s">
        <v>403</v>
      </c>
      <c r="G255" s="246">
        <v>3836560</v>
      </c>
      <c r="H255" s="246">
        <v>127</v>
      </c>
      <c r="I255" s="247" t="s">
        <v>2082</v>
      </c>
    </row>
    <row r="256" spans="1:9" s="248" customFormat="1" ht="38.25" customHeight="1" x14ac:dyDescent="0.2">
      <c r="A256" s="419">
        <v>253</v>
      </c>
      <c r="B256" s="245" t="s">
        <v>1502</v>
      </c>
      <c r="C256" s="245" t="s">
        <v>400</v>
      </c>
      <c r="D256" s="245" t="s">
        <v>401</v>
      </c>
      <c r="E256" s="246" t="s">
        <v>402</v>
      </c>
      <c r="F256" s="246" t="s">
        <v>403</v>
      </c>
      <c r="G256" s="246">
        <v>3836560</v>
      </c>
      <c r="H256" s="246">
        <v>138</v>
      </c>
      <c r="I256" s="247" t="s">
        <v>1429</v>
      </c>
    </row>
    <row r="257" spans="1:9" s="248" customFormat="1" ht="38.25" customHeight="1" x14ac:dyDescent="0.2">
      <c r="A257" s="419">
        <v>254</v>
      </c>
      <c r="B257" s="245" t="s">
        <v>1735</v>
      </c>
      <c r="C257" s="245" t="s">
        <v>1727</v>
      </c>
      <c r="D257" s="245" t="s">
        <v>401</v>
      </c>
      <c r="E257" s="246" t="s">
        <v>402</v>
      </c>
      <c r="F257" s="246" t="s">
        <v>403</v>
      </c>
      <c r="G257" s="246">
        <v>3836560</v>
      </c>
      <c r="H257" s="246">
        <v>138</v>
      </c>
      <c r="I257" s="247" t="s">
        <v>1429</v>
      </c>
    </row>
    <row r="258" spans="1:9" s="248" customFormat="1" ht="38.25" customHeight="1" x14ac:dyDescent="0.2">
      <c r="A258" s="419">
        <v>255</v>
      </c>
      <c r="B258" s="245" t="s">
        <v>659</v>
      </c>
      <c r="C258" s="245" t="s">
        <v>421</v>
      </c>
      <c r="D258" s="245" t="s">
        <v>1393</v>
      </c>
      <c r="E258" s="246" t="s">
        <v>402</v>
      </c>
      <c r="F258" s="246" t="s">
        <v>403</v>
      </c>
      <c r="G258" s="246">
        <v>3836560</v>
      </c>
      <c r="H258" s="246">
        <v>173</v>
      </c>
      <c r="I258" s="247" t="s">
        <v>1473</v>
      </c>
    </row>
    <row r="259" spans="1:9" s="248" customFormat="1" ht="38.25" customHeight="1" x14ac:dyDescent="0.2">
      <c r="A259" s="419">
        <v>256</v>
      </c>
      <c r="B259" s="245" t="s">
        <v>660</v>
      </c>
      <c r="C259" s="245" t="s">
        <v>421</v>
      </c>
      <c r="D259" s="245" t="s">
        <v>1393</v>
      </c>
      <c r="E259" s="246" t="s">
        <v>402</v>
      </c>
      <c r="F259" s="246" t="s">
        <v>403</v>
      </c>
      <c r="G259" s="246">
        <v>3836560</v>
      </c>
      <c r="H259" s="246">
        <v>173</v>
      </c>
      <c r="I259" s="247" t="s">
        <v>1473</v>
      </c>
    </row>
    <row r="260" spans="1:9" s="248" customFormat="1" ht="38.25" customHeight="1" x14ac:dyDescent="0.2">
      <c r="A260" s="419">
        <v>257</v>
      </c>
      <c r="B260" s="245" t="s">
        <v>661</v>
      </c>
      <c r="C260" s="245" t="s">
        <v>557</v>
      </c>
      <c r="D260" s="245" t="s">
        <v>558</v>
      </c>
      <c r="E260" s="246" t="s">
        <v>402</v>
      </c>
      <c r="F260" s="246" t="s">
        <v>403</v>
      </c>
      <c r="G260" s="246">
        <v>3836560</v>
      </c>
      <c r="H260" s="246">
        <v>106</v>
      </c>
      <c r="I260" s="247" t="s">
        <v>1503</v>
      </c>
    </row>
    <row r="261" spans="1:9" s="248" customFormat="1" ht="38.25" customHeight="1" x14ac:dyDescent="0.2">
      <c r="A261" s="419">
        <v>258</v>
      </c>
      <c r="B261" s="245" t="s">
        <v>662</v>
      </c>
      <c r="C261" s="245" t="s">
        <v>445</v>
      </c>
      <c r="D261" s="245" t="s">
        <v>1393</v>
      </c>
      <c r="E261" s="246" t="s">
        <v>402</v>
      </c>
      <c r="F261" s="246" t="s">
        <v>403</v>
      </c>
      <c r="G261" s="246">
        <v>3836560</v>
      </c>
      <c r="H261" s="246">
        <v>173</v>
      </c>
      <c r="I261" s="247" t="s">
        <v>670</v>
      </c>
    </row>
    <row r="262" spans="1:9" s="248" customFormat="1" ht="38.25" customHeight="1" x14ac:dyDescent="0.2">
      <c r="A262" s="419">
        <v>259</v>
      </c>
      <c r="B262" s="245" t="s">
        <v>663</v>
      </c>
      <c r="C262" s="245" t="s">
        <v>421</v>
      </c>
      <c r="D262" s="245" t="s">
        <v>1393</v>
      </c>
      <c r="E262" s="246" t="s">
        <v>402</v>
      </c>
      <c r="F262" s="246" t="s">
        <v>403</v>
      </c>
      <c r="G262" s="246">
        <v>3836560</v>
      </c>
      <c r="H262" s="246">
        <v>173</v>
      </c>
      <c r="I262" s="247" t="s">
        <v>1473</v>
      </c>
    </row>
    <row r="263" spans="1:9" s="248" customFormat="1" ht="38.25" customHeight="1" x14ac:dyDescent="0.2">
      <c r="A263" s="419">
        <v>260</v>
      </c>
      <c r="B263" s="245" t="s">
        <v>664</v>
      </c>
      <c r="C263" s="245" t="s">
        <v>400</v>
      </c>
      <c r="D263" s="245" t="s">
        <v>401</v>
      </c>
      <c r="E263" s="246" t="s">
        <v>402</v>
      </c>
      <c r="F263" s="246" t="s">
        <v>403</v>
      </c>
      <c r="G263" s="246">
        <v>3836560</v>
      </c>
      <c r="H263" s="246">
        <v>138</v>
      </c>
      <c r="I263" s="247" t="s">
        <v>1429</v>
      </c>
    </row>
    <row r="264" spans="1:9" s="248" customFormat="1" ht="38.25" customHeight="1" x14ac:dyDescent="0.2">
      <c r="A264" s="419">
        <v>261</v>
      </c>
      <c r="B264" s="245" t="s">
        <v>665</v>
      </c>
      <c r="C264" s="245" t="s">
        <v>1504</v>
      </c>
      <c r="D264" s="245" t="s">
        <v>632</v>
      </c>
      <c r="E264" s="246" t="s">
        <v>402</v>
      </c>
      <c r="F264" s="246" t="s">
        <v>403</v>
      </c>
      <c r="G264" s="246">
        <v>3836560</v>
      </c>
      <c r="H264" s="246">
        <v>127</v>
      </c>
      <c r="I264" s="247" t="s">
        <v>1505</v>
      </c>
    </row>
    <row r="265" spans="1:9" s="248" customFormat="1" ht="38.25" customHeight="1" x14ac:dyDescent="0.2">
      <c r="A265" s="419">
        <v>262</v>
      </c>
      <c r="B265" s="245" t="s">
        <v>666</v>
      </c>
      <c r="C265" s="245" t="s">
        <v>667</v>
      </c>
      <c r="D265" s="245" t="s">
        <v>410</v>
      </c>
      <c r="E265" s="246" t="s">
        <v>402</v>
      </c>
      <c r="F265" s="246" t="s">
        <v>403</v>
      </c>
      <c r="G265" s="246">
        <v>3836560</v>
      </c>
      <c r="H265" s="246">
        <v>137</v>
      </c>
      <c r="I265" s="247" t="s">
        <v>1506</v>
      </c>
    </row>
    <row r="266" spans="1:9" s="248" customFormat="1" ht="38.25" customHeight="1" x14ac:dyDescent="0.2">
      <c r="A266" s="419">
        <v>263</v>
      </c>
      <c r="B266" s="245" t="s">
        <v>668</v>
      </c>
      <c r="C266" s="245" t="s">
        <v>669</v>
      </c>
      <c r="D266" s="245" t="s">
        <v>1393</v>
      </c>
      <c r="E266" s="246" t="s">
        <v>402</v>
      </c>
      <c r="F266" s="246" t="s">
        <v>403</v>
      </c>
      <c r="G266" s="246">
        <v>3836560</v>
      </c>
      <c r="H266" s="246">
        <v>110</v>
      </c>
      <c r="I266" s="247" t="s">
        <v>670</v>
      </c>
    </row>
    <row r="267" spans="1:9" s="248" customFormat="1" ht="38.25" customHeight="1" x14ac:dyDescent="0.2">
      <c r="A267" s="419">
        <v>264</v>
      </c>
      <c r="B267" s="245" t="s">
        <v>671</v>
      </c>
      <c r="C267" s="245" t="s">
        <v>453</v>
      </c>
      <c r="D267" s="245" t="s">
        <v>440</v>
      </c>
      <c r="E267" s="246" t="s">
        <v>402</v>
      </c>
      <c r="F267" s="246" t="s">
        <v>403</v>
      </c>
      <c r="G267" s="246">
        <v>3836560</v>
      </c>
      <c r="H267" s="246">
        <v>177</v>
      </c>
      <c r="I267" s="247" t="s">
        <v>1418</v>
      </c>
    </row>
    <row r="268" spans="1:9" s="248" customFormat="1" ht="38.25" customHeight="1" x14ac:dyDescent="0.2">
      <c r="A268" s="419">
        <v>265</v>
      </c>
      <c r="B268" s="245" t="s">
        <v>672</v>
      </c>
      <c r="C268" s="245" t="s">
        <v>400</v>
      </c>
      <c r="D268" s="245" t="s">
        <v>401</v>
      </c>
      <c r="E268" s="246" t="s">
        <v>402</v>
      </c>
      <c r="F268" s="246" t="s">
        <v>403</v>
      </c>
      <c r="G268" s="246">
        <v>3836560</v>
      </c>
      <c r="H268" s="246">
        <v>138</v>
      </c>
      <c r="I268" s="247" t="s">
        <v>1429</v>
      </c>
    </row>
    <row r="269" spans="1:9" s="248" customFormat="1" ht="38.25" customHeight="1" x14ac:dyDescent="0.2">
      <c r="A269" s="419">
        <v>266</v>
      </c>
      <c r="B269" s="245" t="s">
        <v>673</v>
      </c>
      <c r="C269" s="245" t="s">
        <v>421</v>
      </c>
      <c r="D269" s="245" t="s">
        <v>1393</v>
      </c>
      <c r="E269" s="246" t="s">
        <v>402</v>
      </c>
      <c r="F269" s="246" t="s">
        <v>403</v>
      </c>
      <c r="G269" s="246">
        <v>3836560</v>
      </c>
      <c r="H269" s="246">
        <v>173</v>
      </c>
      <c r="I269" s="247" t="s">
        <v>1473</v>
      </c>
    </row>
    <row r="270" spans="1:9" s="248" customFormat="1" ht="38.25" customHeight="1" x14ac:dyDescent="0.2">
      <c r="A270" s="419">
        <v>267</v>
      </c>
      <c r="B270" s="245" t="s">
        <v>1507</v>
      </c>
      <c r="C270" s="245" t="s">
        <v>400</v>
      </c>
      <c r="D270" s="245" t="s">
        <v>401</v>
      </c>
      <c r="E270" s="246" t="s">
        <v>402</v>
      </c>
      <c r="F270" s="246" t="s">
        <v>403</v>
      </c>
      <c r="G270" s="246">
        <v>3836560</v>
      </c>
      <c r="H270" s="246">
        <v>138</v>
      </c>
      <c r="I270" s="247" t="s">
        <v>1429</v>
      </c>
    </row>
    <row r="271" spans="1:9" s="248" customFormat="1" ht="38.25" customHeight="1" x14ac:dyDescent="0.2">
      <c r="A271" s="419">
        <v>268</v>
      </c>
      <c r="B271" s="245" t="s">
        <v>1508</v>
      </c>
      <c r="C271" s="245" t="s">
        <v>400</v>
      </c>
      <c r="D271" s="245" t="s">
        <v>401</v>
      </c>
      <c r="E271" s="246" t="s">
        <v>402</v>
      </c>
      <c r="F271" s="246" t="s">
        <v>403</v>
      </c>
      <c r="G271" s="246">
        <v>3836560</v>
      </c>
      <c r="H271" s="246">
        <v>138</v>
      </c>
      <c r="I271" s="247" t="s">
        <v>1429</v>
      </c>
    </row>
    <row r="272" spans="1:9" s="248" customFormat="1" ht="38.25" customHeight="1" x14ac:dyDescent="0.2">
      <c r="A272" s="419">
        <v>269</v>
      </c>
      <c r="B272" s="245" t="s">
        <v>1736</v>
      </c>
      <c r="C272" s="245" t="s">
        <v>1737</v>
      </c>
      <c r="D272" s="245" t="s">
        <v>401</v>
      </c>
      <c r="E272" s="246" t="s">
        <v>402</v>
      </c>
      <c r="F272" s="246" t="s">
        <v>403</v>
      </c>
      <c r="G272" s="246">
        <v>3836560</v>
      </c>
      <c r="H272" s="246">
        <v>138</v>
      </c>
      <c r="I272" s="247" t="s">
        <v>1429</v>
      </c>
    </row>
    <row r="273" spans="1:9" s="248" customFormat="1" ht="38.25" customHeight="1" x14ac:dyDescent="0.2">
      <c r="A273" s="419">
        <v>270</v>
      </c>
      <c r="B273" s="245" t="s">
        <v>674</v>
      </c>
      <c r="C273" s="245" t="s">
        <v>529</v>
      </c>
      <c r="D273" s="245" t="s">
        <v>1393</v>
      </c>
      <c r="E273" s="246" t="s">
        <v>402</v>
      </c>
      <c r="F273" s="246" t="s">
        <v>403</v>
      </c>
      <c r="G273" s="246">
        <v>3836560</v>
      </c>
      <c r="H273" s="246">
        <v>173</v>
      </c>
      <c r="I273" s="247" t="s">
        <v>670</v>
      </c>
    </row>
    <row r="274" spans="1:9" s="248" customFormat="1" ht="38.25" customHeight="1" x14ac:dyDescent="0.2">
      <c r="A274" s="419">
        <v>271</v>
      </c>
      <c r="B274" s="245" t="s">
        <v>675</v>
      </c>
      <c r="C274" s="245" t="s">
        <v>529</v>
      </c>
      <c r="D274" s="245" t="s">
        <v>1393</v>
      </c>
      <c r="E274" s="246" t="s">
        <v>402</v>
      </c>
      <c r="F274" s="246" t="s">
        <v>403</v>
      </c>
      <c r="G274" s="246">
        <v>3836560</v>
      </c>
      <c r="H274" s="246">
        <v>173</v>
      </c>
      <c r="I274" s="247" t="s">
        <v>670</v>
      </c>
    </row>
    <row r="275" spans="1:9" s="248" customFormat="1" ht="38.25" customHeight="1" x14ac:dyDescent="0.2">
      <c r="A275" s="419">
        <v>272</v>
      </c>
      <c r="B275" s="245" t="s">
        <v>1509</v>
      </c>
      <c r="C275" s="245" t="s">
        <v>472</v>
      </c>
      <c r="D275" s="245" t="s">
        <v>401</v>
      </c>
      <c r="E275" s="246" t="s">
        <v>402</v>
      </c>
      <c r="F275" s="246" t="s">
        <v>403</v>
      </c>
      <c r="G275" s="246">
        <v>3836560</v>
      </c>
      <c r="H275" s="246">
        <v>138</v>
      </c>
      <c r="I275" s="247" t="s">
        <v>1510</v>
      </c>
    </row>
    <row r="276" spans="1:9" s="248" customFormat="1" ht="38.25" customHeight="1" x14ac:dyDescent="0.2">
      <c r="A276" s="419">
        <v>273</v>
      </c>
      <c r="B276" s="245" t="s">
        <v>1738</v>
      </c>
      <c r="C276" s="245" t="s">
        <v>1737</v>
      </c>
      <c r="D276" s="245" t="s">
        <v>401</v>
      </c>
      <c r="E276" s="246" t="s">
        <v>402</v>
      </c>
      <c r="F276" s="246" t="s">
        <v>403</v>
      </c>
      <c r="G276" s="246">
        <v>3836560</v>
      </c>
      <c r="H276" s="246">
        <v>138</v>
      </c>
      <c r="I276" s="247" t="s">
        <v>1429</v>
      </c>
    </row>
    <row r="277" spans="1:9" s="248" customFormat="1" ht="38.25" customHeight="1" x14ac:dyDescent="0.2">
      <c r="A277" s="419">
        <v>274</v>
      </c>
      <c r="B277" s="245" t="s">
        <v>1511</v>
      </c>
      <c r="C277" s="245" t="s">
        <v>400</v>
      </c>
      <c r="D277" s="245" t="s">
        <v>401</v>
      </c>
      <c r="E277" s="246" t="s">
        <v>402</v>
      </c>
      <c r="F277" s="246" t="s">
        <v>403</v>
      </c>
      <c r="G277" s="246">
        <v>3836560</v>
      </c>
      <c r="H277" s="246">
        <v>138</v>
      </c>
      <c r="I277" s="247" t="s">
        <v>1429</v>
      </c>
    </row>
    <row r="278" spans="1:9" s="248" customFormat="1" ht="38.25" customHeight="1" x14ac:dyDescent="0.2">
      <c r="A278" s="419">
        <v>275</v>
      </c>
      <c r="B278" s="245" t="s">
        <v>1512</v>
      </c>
      <c r="C278" s="245" t="s">
        <v>400</v>
      </c>
      <c r="D278" s="245" t="s">
        <v>401</v>
      </c>
      <c r="E278" s="246" t="s">
        <v>402</v>
      </c>
      <c r="F278" s="246" t="s">
        <v>403</v>
      </c>
      <c r="G278" s="246">
        <v>3836560</v>
      </c>
      <c r="H278" s="246">
        <v>138</v>
      </c>
      <c r="I278" s="247" t="s">
        <v>1429</v>
      </c>
    </row>
    <row r="279" spans="1:9" s="248" customFormat="1" ht="38.25" customHeight="1" x14ac:dyDescent="0.2">
      <c r="A279" s="419">
        <v>276</v>
      </c>
      <c r="B279" s="245" t="s">
        <v>676</v>
      </c>
      <c r="C279" s="245" t="s">
        <v>421</v>
      </c>
      <c r="D279" s="245" t="s">
        <v>1393</v>
      </c>
      <c r="E279" s="246" t="s">
        <v>402</v>
      </c>
      <c r="F279" s="246" t="s">
        <v>403</v>
      </c>
      <c r="G279" s="246">
        <v>3836560</v>
      </c>
      <c r="H279" s="246">
        <v>173</v>
      </c>
      <c r="I279" s="247" t="s">
        <v>1473</v>
      </c>
    </row>
    <row r="280" spans="1:9" s="248" customFormat="1" ht="38.25" customHeight="1" x14ac:dyDescent="0.2">
      <c r="A280" s="419">
        <v>277</v>
      </c>
      <c r="B280" s="245" t="s">
        <v>1739</v>
      </c>
      <c r="C280" s="245" t="s">
        <v>1733</v>
      </c>
      <c r="D280" s="245" t="s">
        <v>401</v>
      </c>
      <c r="E280" s="246" t="s">
        <v>402</v>
      </c>
      <c r="F280" s="246" t="s">
        <v>403</v>
      </c>
      <c r="G280" s="246">
        <v>3836560</v>
      </c>
      <c r="H280" s="246">
        <v>138</v>
      </c>
      <c r="I280" s="247" t="s">
        <v>1429</v>
      </c>
    </row>
    <row r="281" spans="1:9" s="248" customFormat="1" ht="38.25" customHeight="1" x14ac:dyDescent="0.2">
      <c r="A281" s="419">
        <v>278</v>
      </c>
      <c r="B281" s="245" t="s">
        <v>677</v>
      </c>
      <c r="C281" s="245" t="s">
        <v>400</v>
      </c>
      <c r="D281" s="245" t="s">
        <v>401</v>
      </c>
      <c r="E281" s="246" t="s">
        <v>402</v>
      </c>
      <c r="F281" s="246" t="s">
        <v>403</v>
      </c>
      <c r="G281" s="246">
        <v>3836560</v>
      </c>
      <c r="H281" s="246">
        <v>138</v>
      </c>
      <c r="I281" s="247" t="s">
        <v>1429</v>
      </c>
    </row>
    <row r="282" spans="1:9" s="248" customFormat="1" ht="38.25" customHeight="1" x14ac:dyDescent="0.2">
      <c r="A282" s="419">
        <v>279</v>
      </c>
      <c r="B282" s="245" t="s">
        <v>678</v>
      </c>
      <c r="C282" s="245" t="s">
        <v>445</v>
      </c>
      <c r="D282" s="245" t="s">
        <v>1393</v>
      </c>
      <c r="E282" s="246" t="s">
        <v>402</v>
      </c>
      <c r="F282" s="246" t="s">
        <v>403</v>
      </c>
      <c r="G282" s="246">
        <v>3836560</v>
      </c>
      <c r="H282" s="246">
        <v>173</v>
      </c>
      <c r="I282" s="247" t="s">
        <v>670</v>
      </c>
    </row>
    <row r="283" spans="1:9" s="248" customFormat="1" ht="38.25" customHeight="1" x14ac:dyDescent="0.2">
      <c r="A283" s="419">
        <v>280</v>
      </c>
      <c r="B283" s="245" t="s">
        <v>679</v>
      </c>
      <c r="C283" s="245" t="s">
        <v>400</v>
      </c>
      <c r="D283" s="245" t="s">
        <v>401</v>
      </c>
      <c r="E283" s="246" t="s">
        <v>402</v>
      </c>
      <c r="F283" s="246" t="s">
        <v>403</v>
      </c>
      <c r="G283" s="246">
        <v>3836560</v>
      </c>
      <c r="H283" s="246">
        <v>138</v>
      </c>
      <c r="I283" s="247" t="s">
        <v>1429</v>
      </c>
    </row>
    <row r="284" spans="1:9" s="248" customFormat="1" ht="38.25" customHeight="1" x14ac:dyDescent="0.2">
      <c r="A284" s="419">
        <v>281</v>
      </c>
      <c r="B284" s="245" t="s">
        <v>680</v>
      </c>
      <c r="C284" s="245" t="s">
        <v>400</v>
      </c>
      <c r="D284" s="245" t="s">
        <v>401</v>
      </c>
      <c r="E284" s="246" t="s">
        <v>402</v>
      </c>
      <c r="F284" s="246" t="s">
        <v>403</v>
      </c>
      <c r="G284" s="246">
        <v>3836560</v>
      </c>
      <c r="H284" s="246">
        <v>138</v>
      </c>
      <c r="I284" s="247" t="s">
        <v>1429</v>
      </c>
    </row>
    <row r="285" spans="1:9" s="248" customFormat="1" ht="38.25" customHeight="1" x14ac:dyDescent="0.2">
      <c r="A285" s="419">
        <v>282</v>
      </c>
      <c r="B285" s="245" t="s">
        <v>1513</v>
      </c>
      <c r="C285" s="245" t="s">
        <v>400</v>
      </c>
      <c r="D285" s="245" t="s">
        <v>401</v>
      </c>
      <c r="E285" s="246" t="s">
        <v>402</v>
      </c>
      <c r="F285" s="246" t="s">
        <v>403</v>
      </c>
      <c r="G285" s="246">
        <v>3836560</v>
      </c>
      <c r="H285" s="246">
        <v>138</v>
      </c>
      <c r="I285" s="247" t="s">
        <v>1429</v>
      </c>
    </row>
    <row r="286" spans="1:9" s="248" customFormat="1" ht="38.25" customHeight="1" x14ac:dyDescent="0.2">
      <c r="A286" s="419">
        <v>283</v>
      </c>
      <c r="B286" s="245" t="s">
        <v>2089</v>
      </c>
      <c r="C286" s="245" t="s">
        <v>2090</v>
      </c>
      <c r="D286" s="245" t="s">
        <v>401</v>
      </c>
      <c r="E286" s="246" t="s">
        <v>402</v>
      </c>
      <c r="F286" s="246" t="s">
        <v>403</v>
      </c>
      <c r="G286" s="246">
        <v>3836560</v>
      </c>
      <c r="H286" s="246">
        <v>138</v>
      </c>
      <c r="I286" s="247" t="s">
        <v>1411</v>
      </c>
    </row>
    <row r="287" spans="1:9" s="248" customFormat="1" ht="38.25" customHeight="1" x14ac:dyDescent="0.2">
      <c r="A287" s="419">
        <v>284</v>
      </c>
      <c r="B287" s="245" t="s">
        <v>681</v>
      </c>
      <c r="C287" s="245" t="s">
        <v>682</v>
      </c>
      <c r="D287" s="245" t="s">
        <v>407</v>
      </c>
      <c r="E287" s="246" t="s">
        <v>402</v>
      </c>
      <c r="F287" s="246" t="s">
        <v>403</v>
      </c>
      <c r="G287" s="246">
        <v>3836560</v>
      </c>
      <c r="H287" s="246">
        <v>164</v>
      </c>
      <c r="I287" s="247" t="s">
        <v>1514</v>
      </c>
    </row>
    <row r="288" spans="1:9" s="248" customFormat="1" ht="38.25" customHeight="1" x14ac:dyDescent="0.2">
      <c r="A288" s="419">
        <v>285</v>
      </c>
      <c r="B288" s="245" t="s">
        <v>2200</v>
      </c>
      <c r="C288" s="245" t="s">
        <v>2201</v>
      </c>
      <c r="D288" s="245" t="s">
        <v>558</v>
      </c>
      <c r="E288" s="246" t="s">
        <v>402</v>
      </c>
      <c r="F288" s="246" t="s">
        <v>403</v>
      </c>
      <c r="G288" s="246">
        <v>3836560</v>
      </c>
      <c r="H288" s="246">
        <v>109</v>
      </c>
      <c r="I288" s="247" t="s">
        <v>2202</v>
      </c>
    </row>
    <row r="289" spans="1:9" s="248" customFormat="1" ht="38.25" customHeight="1" x14ac:dyDescent="0.2">
      <c r="A289" s="419">
        <v>286</v>
      </c>
      <c r="B289" s="245" t="s">
        <v>683</v>
      </c>
      <c r="C289" s="245" t="s">
        <v>453</v>
      </c>
      <c r="D289" s="245" t="s">
        <v>440</v>
      </c>
      <c r="E289" s="246" t="s">
        <v>402</v>
      </c>
      <c r="F289" s="246" t="s">
        <v>403</v>
      </c>
      <c r="G289" s="246">
        <v>3836560</v>
      </c>
      <c r="H289" s="246">
        <v>177</v>
      </c>
      <c r="I289" s="247" t="s">
        <v>1418</v>
      </c>
    </row>
    <row r="290" spans="1:9" s="248" customFormat="1" ht="38.25" customHeight="1" x14ac:dyDescent="0.2">
      <c r="A290" s="419">
        <v>287</v>
      </c>
      <c r="B290" s="245" t="s">
        <v>684</v>
      </c>
      <c r="C290" s="245" t="s">
        <v>421</v>
      </c>
      <c r="D290" s="245" t="s">
        <v>1393</v>
      </c>
      <c r="E290" s="246" t="s">
        <v>402</v>
      </c>
      <c r="F290" s="246" t="s">
        <v>403</v>
      </c>
      <c r="G290" s="246">
        <v>3836560</v>
      </c>
      <c r="H290" s="246">
        <v>173</v>
      </c>
      <c r="I290" s="247" t="s">
        <v>1473</v>
      </c>
    </row>
    <row r="291" spans="1:9" s="248" customFormat="1" ht="38.25" customHeight="1" x14ac:dyDescent="0.2">
      <c r="A291" s="419">
        <v>288</v>
      </c>
      <c r="B291" s="245" t="s">
        <v>685</v>
      </c>
      <c r="C291" s="245" t="s">
        <v>686</v>
      </c>
      <c r="D291" s="245" t="s">
        <v>440</v>
      </c>
      <c r="E291" s="246" t="s">
        <v>402</v>
      </c>
      <c r="F291" s="246" t="s">
        <v>403</v>
      </c>
      <c r="G291" s="246">
        <v>3836560</v>
      </c>
      <c r="H291" s="246">
        <v>179</v>
      </c>
      <c r="I291" s="247" t="s">
        <v>1515</v>
      </c>
    </row>
    <row r="292" spans="1:9" s="248" customFormat="1" ht="38.25" customHeight="1" x14ac:dyDescent="0.2">
      <c r="A292" s="419">
        <v>289</v>
      </c>
      <c r="B292" s="245" t="s">
        <v>687</v>
      </c>
      <c r="C292" s="245" t="s">
        <v>688</v>
      </c>
      <c r="D292" s="245" t="s">
        <v>597</v>
      </c>
      <c r="E292" s="246" t="s">
        <v>402</v>
      </c>
      <c r="F292" s="246" t="s">
        <v>403</v>
      </c>
      <c r="G292" s="246">
        <v>3836560</v>
      </c>
      <c r="H292" s="246">
        <v>115</v>
      </c>
      <c r="I292" s="247" t="s">
        <v>335</v>
      </c>
    </row>
    <row r="293" spans="1:9" s="248" customFormat="1" ht="38.25" customHeight="1" x14ac:dyDescent="0.2">
      <c r="A293" s="419">
        <v>290</v>
      </c>
      <c r="B293" s="245" t="s">
        <v>689</v>
      </c>
      <c r="C293" s="245" t="s">
        <v>485</v>
      </c>
      <c r="D293" s="245" t="s">
        <v>401</v>
      </c>
      <c r="E293" s="246" t="s">
        <v>402</v>
      </c>
      <c r="F293" s="246" t="s">
        <v>403</v>
      </c>
      <c r="G293" s="246">
        <v>3836560</v>
      </c>
      <c r="H293" s="246">
        <v>125</v>
      </c>
      <c r="I293" s="247" t="s">
        <v>1677</v>
      </c>
    </row>
    <row r="294" spans="1:9" s="248" customFormat="1" ht="38.25" customHeight="1" x14ac:dyDescent="0.2">
      <c r="A294" s="419">
        <v>291</v>
      </c>
      <c r="B294" s="245" t="s">
        <v>690</v>
      </c>
      <c r="C294" s="245" t="s">
        <v>691</v>
      </c>
      <c r="D294" s="245" t="s">
        <v>401</v>
      </c>
      <c r="E294" s="246" t="s">
        <v>402</v>
      </c>
      <c r="F294" s="246" t="s">
        <v>403</v>
      </c>
      <c r="G294" s="246">
        <v>2367025</v>
      </c>
      <c r="H294" s="246">
        <v>2367025</v>
      </c>
      <c r="I294" s="247" t="s">
        <v>1486</v>
      </c>
    </row>
    <row r="295" spans="1:9" s="248" customFormat="1" ht="38.25" customHeight="1" x14ac:dyDescent="0.2">
      <c r="A295" s="419">
        <v>292</v>
      </c>
      <c r="B295" s="245" t="s">
        <v>692</v>
      </c>
      <c r="C295" s="245" t="s">
        <v>453</v>
      </c>
      <c r="D295" s="245" t="s">
        <v>410</v>
      </c>
      <c r="E295" s="246" t="s">
        <v>402</v>
      </c>
      <c r="F295" s="246" t="s">
        <v>403</v>
      </c>
      <c r="G295" s="246">
        <v>3836560</v>
      </c>
      <c r="H295" s="246">
        <v>135</v>
      </c>
      <c r="I295" s="247" t="s">
        <v>1404</v>
      </c>
    </row>
    <row r="296" spans="1:9" s="248" customFormat="1" ht="38.25" customHeight="1" x14ac:dyDescent="0.2">
      <c r="A296" s="419">
        <v>293</v>
      </c>
      <c r="B296" s="245" t="s">
        <v>693</v>
      </c>
      <c r="C296" s="245" t="s">
        <v>694</v>
      </c>
      <c r="D296" s="245" t="s">
        <v>427</v>
      </c>
      <c r="E296" s="246" t="s">
        <v>402</v>
      </c>
      <c r="F296" s="246" t="s">
        <v>403</v>
      </c>
      <c r="G296" s="246">
        <v>3836560</v>
      </c>
      <c r="H296" s="246">
        <v>147</v>
      </c>
      <c r="I296" s="247" t="s">
        <v>1516</v>
      </c>
    </row>
    <row r="297" spans="1:9" s="248" customFormat="1" ht="38.25" customHeight="1" x14ac:dyDescent="0.2">
      <c r="A297" s="419">
        <v>294</v>
      </c>
      <c r="B297" s="245" t="s">
        <v>1740</v>
      </c>
      <c r="C297" s="245" t="s">
        <v>412</v>
      </c>
      <c r="D297" s="245" t="s">
        <v>401</v>
      </c>
      <c r="E297" s="246" t="s">
        <v>402</v>
      </c>
      <c r="F297" s="246" t="s">
        <v>403</v>
      </c>
      <c r="G297" s="246">
        <v>3836560</v>
      </c>
      <c r="H297" s="246">
        <v>138</v>
      </c>
      <c r="I297" s="247" t="s">
        <v>1429</v>
      </c>
    </row>
    <row r="298" spans="1:9" s="248" customFormat="1" ht="38.25" customHeight="1" x14ac:dyDescent="0.2">
      <c r="A298" s="419">
        <v>295</v>
      </c>
      <c r="B298" s="245" t="s">
        <v>1741</v>
      </c>
      <c r="C298" s="245" t="s">
        <v>412</v>
      </c>
      <c r="D298" s="245" t="s">
        <v>401</v>
      </c>
      <c r="E298" s="246" t="s">
        <v>402</v>
      </c>
      <c r="F298" s="246" t="s">
        <v>403</v>
      </c>
      <c r="G298" s="246">
        <v>3836560</v>
      </c>
      <c r="H298" s="246">
        <v>138</v>
      </c>
      <c r="I298" s="247" t="s">
        <v>1429</v>
      </c>
    </row>
    <row r="299" spans="1:9" s="248" customFormat="1" ht="38.25" customHeight="1" x14ac:dyDescent="0.2">
      <c r="A299" s="419">
        <v>296</v>
      </c>
      <c r="B299" s="245" t="s">
        <v>695</v>
      </c>
      <c r="C299" s="245" t="s">
        <v>631</v>
      </c>
      <c r="D299" s="245" t="s">
        <v>1393</v>
      </c>
      <c r="E299" s="246" t="s">
        <v>402</v>
      </c>
      <c r="F299" s="246" t="s">
        <v>403</v>
      </c>
      <c r="G299" s="246">
        <v>3836560</v>
      </c>
      <c r="H299" s="246">
        <v>173</v>
      </c>
      <c r="I299" s="247" t="s">
        <v>1473</v>
      </c>
    </row>
    <row r="300" spans="1:9" s="248" customFormat="1" ht="38.25" customHeight="1" x14ac:dyDescent="0.2">
      <c r="A300" s="419">
        <v>297</v>
      </c>
      <c r="B300" s="245" t="s">
        <v>696</v>
      </c>
      <c r="C300" s="245" t="s">
        <v>455</v>
      </c>
      <c r="D300" s="245" t="s">
        <v>437</v>
      </c>
      <c r="E300" s="246" t="s">
        <v>402</v>
      </c>
      <c r="F300" s="246" t="s">
        <v>403</v>
      </c>
      <c r="G300" s="246">
        <v>3836560</v>
      </c>
      <c r="H300" s="246">
        <v>119</v>
      </c>
      <c r="I300" s="247" t="s">
        <v>1517</v>
      </c>
    </row>
    <row r="301" spans="1:9" s="248" customFormat="1" ht="38.25" customHeight="1" x14ac:dyDescent="0.2">
      <c r="A301" s="419">
        <v>298</v>
      </c>
      <c r="B301" s="245" t="s">
        <v>1518</v>
      </c>
      <c r="C301" s="245" t="s">
        <v>400</v>
      </c>
      <c r="D301" s="245" t="s">
        <v>401</v>
      </c>
      <c r="E301" s="246" t="s">
        <v>402</v>
      </c>
      <c r="F301" s="246" t="s">
        <v>403</v>
      </c>
      <c r="G301" s="246">
        <v>3836560</v>
      </c>
      <c r="H301" s="246">
        <v>138</v>
      </c>
      <c r="I301" s="247" t="s">
        <v>1429</v>
      </c>
    </row>
    <row r="302" spans="1:9" s="248" customFormat="1" ht="38.25" customHeight="1" x14ac:dyDescent="0.2">
      <c r="A302" s="419">
        <v>299</v>
      </c>
      <c r="B302" s="245" t="s">
        <v>697</v>
      </c>
      <c r="C302" s="245" t="s">
        <v>698</v>
      </c>
      <c r="D302" s="245" t="s">
        <v>401</v>
      </c>
      <c r="E302" s="246" t="s">
        <v>402</v>
      </c>
      <c r="F302" s="246" t="s">
        <v>403</v>
      </c>
      <c r="G302" s="246">
        <v>3836560</v>
      </c>
      <c r="H302" s="246">
        <v>126</v>
      </c>
      <c r="I302" s="247" t="s">
        <v>1677</v>
      </c>
    </row>
    <row r="303" spans="1:9" s="248" customFormat="1" ht="38.25" customHeight="1" x14ac:dyDescent="0.2">
      <c r="A303" s="419">
        <v>300</v>
      </c>
      <c r="B303" s="245" t="s">
        <v>699</v>
      </c>
      <c r="C303" s="245" t="s">
        <v>517</v>
      </c>
      <c r="D303" s="245" t="s">
        <v>401</v>
      </c>
      <c r="E303" s="246" t="s">
        <v>402</v>
      </c>
      <c r="F303" s="246" t="s">
        <v>403</v>
      </c>
      <c r="G303" s="246">
        <v>3836560</v>
      </c>
      <c r="H303" s="246">
        <v>125</v>
      </c>
      <c r="I303" s="247" t="s">
        <v>1677</v>
      </c>
    </row>
    <row r="304" spans="1:9" s="248" customFormat="1" ht="38.25" customHeight="1" x14ac:dyDescent="0.2">
      <c r="A304" s="419">
        <v>301</v>
      </c>
      <c r="B304" s="245" t="s">
        <v>700</v>
      </c>
      <c r="C304" s="245" t="s">
        <v>465</v>
      </c>
      <c r="D304" s="245" t="s">
        <v>440</v>
      </c>
      <c r="E304" s="246" t="s">
        <v>402</v>
      </c>
      <c r="F304" s="246" t="s">
        <v>403</v>
      </c>
      <c r="G304" s="246">
        <v>3836560</v>
      </c>
      <c r="H304" s="246">
        <v>177</v>
      </c>
      <c r="I304" s="247" t="s">
        <v>1418</v>
      </c>
    </row>
    <row r="305" spans="1:9" s="248" customFormat="1" ht="38.25" customHeight="1" x14ac:dyDescent="0.2">
      <c r="A305" s="419">
        <v>302</v>
      </c>
      <c r="B305" s="245" t="s">
        <v>1742</v>
      </c>
      <c r="C305" s="245" t="s">
        <v>1743</v>
      </c>
      <c r="D305" s="245" t="s">
        <v>401</v>
      </c>
      <c r="E305" s="246" t="s">
        <v>402</v>
      </c>
      <c r="F305" s="246" t="s">
        <v>403</v>
      </c>
      <c r="G305" s="246">
        <v>3836560</v>
      </c>
      <c r="H305" s="246">
        <v>138</v>
      </c>
      <c r="I305" s="247" t="s">
        <v>1429</v>
      </c>
    </row>
    <row r="306" spans="1:9" s="248" customFormat="1" ht="38.25" customHeight="1" x14ac:dyDescent="0.2">
      <c r="A306" s="419">
        <v>303</v>
      </c>
      <c r="B306" s="245" t="s">
        <v>701</v>
      </c>
      <c r="C306" s="245" t="s">
        <v>465</v>
      </c>
      <c r="D306" s="245" t="s">
        <v>440</v>
      </c>
      <c r="E306" s="246" t="s">
        <v>402</v>
      </c>
      <c r="F306" s="246" t="s">
        <v>403</v>
      </c>
      <c r="G306" s="246">
        <v>3836560</v>
      </c>
      <c r="H306" s="246">
        <v>177</v>
      </c>
      <c r="I306" s="247" t="s">
        <v>1418</v>
      </c>
    </row>
    <row r="307" spans="1:9" s="248" customFormat="1" ht="38.25" customHeight="1" x14ac:dyDescent="0.2">
      <c r="A307" s="419">
        <v>304</v>
      </c>
      <c r="B307" s="245" t="s">
        <v>702</v>
      </c>
      <c r="C307" s="245" t="s">
        <v>406</v>
      </c>
      <c r="D307" s="245" t="s">
        <v>437</v>
      </c>
      <c r="E307" s="246" t="s">
        <v>402</v>
      </c>
      <c r="F307" s="246" t="s">
        <v>403</v>
      </c>
      <c r="G307" s="246">
        <v>3836560</v>
      </c>
      <c r="H307" s="246">
        <v>119</v>
      </c>
      <c r="I307" s="247" t="s">
        <v>1519</v>
      </c>
    </row>
    <row r="308" spans="1:9" s="248" customFormat="1" ht="38.25" customHeight="1" x14ac:dyDescent="0.2">
      <c r="A308" s="419">
        <v>305</v>
      </c>
      <c r="B308" s="245" t="s">
        <v>703</v>
      </c>
      <c r="C308" s="245" t="s">
        <v>453</v>
      </c>
      <c r="D308" s="245" t="s">
        <v>440</v>
      </c>
      <c r="E308" s="246" t="s">
        <v>402</v>
      </c>
      <c r="F308" s="246" t="s">
        <v>403</v>
      </c>
      <c r="G308" s="246">
        <v>3836560</v>
      </c>
      <c r="H308" s="246">
        <v>177</v>
      </c>
      <c r="I308" s="247" t="s">
        <v>1418</v>
      </c>
    </row>
    <row r="309" spans="1:9" s="248" customFormat="1" ht="38.25" customHeight="1" x14ac:dyDescent="0.2">
      <c r="A309" s="419">
        <v>306</v>
      </c>
      <c r="B309" s="245" t="s">
        <v>704</v>
      </c>
      <c r="C309" s="245" t="s">
        <v>465</v>
      </c>
      <c r="D309" s="245" t="s">
        <v>440</v>
      </c>
      <c r="E309" s="246" t="s">
        <v>402</v>
      </c>
      <c r="F309" s="246" t="s">
        <v>403</v>
      </c>
      <c r="G309" s="246">
        <v>3836560</v>
      </c>
      <c r="H309" s="246">
        <v>177</v>
      </c>
      <c r="I309" s="247" t="s">
        <v>1418</v>
      </c>
    </row>
    <row r="310" spans="1:9" s="248" customFormat="1" ht="38.25" customHeight="1" x14ac:dyDescent="0.2">
      <c r="A310" s="419">
        <v>307</v>
      </c>
      <c r="B310" s="245" t="s">
        <v>705</v>
      </c>
      <c r="C310" s="245" t="s">
        <v>453</v>
      </c>
      <c r="D310" s="245" t="s">
        <v>440</v>
      </c>
      <c r="E310" s="246" t="s">
        <v>402</v>
      </c>
      <c r="F310" s="246" t="s">
        <v>403</v>
      </c>
      <c r="G310" s="246">
        <v>3836560</v>
      </c>
      <c r="H310" s="246">
        <v>177</v>
      </c>
      <c r="I310" s="247" t="s">
        <v>1418</v>
      </c>
    </row>
    <row r="311" spans="1:9" s="248" customFormat="1" ht="38.25" customHeight="1" x14ac:dyDescent="0.2">
      <c r="A311" s="419">
        <v>308</v>
      </c>
      <c r="B311" s="245" t="s">
        <v>706</v>
      </c>
      <c r="C311" s="245" t="s">
        <v>485</v>
      </c>
      <c r="D311" s="245" t="s">
        <v>401</v>
      </c>
      <c r="E311" s="246" t="s">
        <v>402</v>
      </c>
      <c r="F311" s="246" t="s">
        <v>403</v>
      </c>
      <c r="G311" s="246">
        <v>3836560</v>
      </c>
      <c r="H311" s="246">
        <v>125</v>
      </c>
      <c r="I311" s="247" t="s">
        <v>1677</v>
      </c>
    </row>
    <row r="312" spans="1:9" s="248" customFormat="1" ht="38.25" customHeight="1" x14ac:dyDescent="0.2">
      <c r="A312" s="419">
        <v>309</v>
      </c>
      <c r="B312" s="245" t="s">
        <v>707</v>
      </c>
      <c r="C312" s="245" t="s">
        <v>400</v>
      </c>
      <c r="D312" s="245" t="s">
        <v>401</v>
      </c>
      <c r="E312" s="246" t="s">
        <v>402</v>
      </c>
      <c r="F312" s="246" t="s">
        <v>403</v>
      </c>
      <c r="G312" s="246">
        <v>3836560</v>
      </c>
      <c r="H312" s="246">
        <v>138</v>
      </c>
      <c r="I312" s="247" t="s">
        <v>1429</v>
      </c>
    </row>
    <row r="313" spans="1:9" s="248" customFormat="1" ht="38.25" customHeight="1" x14ac:dyDescent="0.2">
      <c r="A313" s="419">
        <v>310</v>
      </c>
      <c r="B313" s="245" t="s">
        <v>708</v>
      </c>
      <c r="C313" s="245" t="s">
        <v>529</v>
      </c>
      <c r="D313" s="245" t="s">
        <v>1393</v>
      </c>
      <c r="E313" s="246" t="s">
        <v>402</v>
      </c>
      <c r="F313" s="246" t="s">
        <v>403</v>
      </c>
      <c r="G313" s="246">
        <v>3836560</v>
      </c>
      <c r="H313" s="246">
        <v>173</v>
      </c>
      <c r="I313" s="247" t="s">
        <v>670</v>
      </c>
    </row>
    <row r="314" spans="1:9" s="248" customFormat="1" ht="38.25" customHeight="1" x14ac:dyDescent="0.2">
      <c r="A314" s="419">
        <v>311</v>
      </c>
      <c r="B314" s="245" t="s">
        <v>709</v>
      </c>
      <c r="C314" s="245" t="s">
        <v>710</v>
      </c>
      <c r="D314" s="245" t="s">
        <v>488</v>
      </c>
      <c r="E314" s="246" t="s">
        <v>402</v>
      </c>
      <c r="F314" s="246" t="s">
        <v>403</v>
      </c>
      <c r="G314" s="246">
        <v>3836560</v>
      </c>
      <c r="H314" s="246">
        <v>168</v>
      </c>
      <c r="I314" s="247" t="s">
        <v>1520</v>
      </c>
    </row>
    <row r="315" spans="1:9" s="248" customFormat="1" ht="38.25" customHeight="1" x14ac:dyDescent="0.2">
      <c r="A315" s="419">
        <v>312</v>
      </c>
      <c r="B315" s="245" t="s">
        <v>1195</v>
      </c>
      <c r="C315" s="245" t="s">
        <v>1521</v>
      </c>
      <c r="D315" s="245" t="s">
        <v>468</v>
      </c>
      <c r="E315" s="246" t="s">
        <v>402</v>
      </c>
      <c r="F315" s="246" t="s">
        <v>403</v>
      </c>
      <c r="G315" s="246">
        <v>3836560</v>
      </c>
      <c r="H315" s="246">
        <v>138</v>
      </c>
      <c r="I315" s="247" t="s">
        <v>1196</v>
      </c>
    </row>
    <row r="316" spans="1:9" s="248" customFormat="1" ht="38.25" customHeight="1" x14ac:dyDescent="0.2">
      <c r="A316" s="419">
        <v>313</v>
      </c>
      <c r="B316" s="245" t="s">
        <v>711</v>
      </c>
      <c r="C316" s="245" t="s">
        <v>712</v>
      </c>
      <c r="D316" s="245" t="s">
        <v>407</v>
      </c>
      <c r="E316" s="246" t="s">
        <v>402</v>
      </c>
      <c r="F316" s="246" t="s">
        <v>403</v>
      </c>
      <c r="G316" s="246">
        <v>3836560</v>
      </c>
      <c r="H316" s="246">
        <v>159</v>
      </c>
      <c r="I316" s="247" t="s">
        <v>713</v>
      </c>
    </row>
    <row r="317" spans="1:9" s="248" customFormat="1" ht="38.25" customHeight="1" x14ac:dyDescent="0.2">
      <c r="A317" s="419">
        <v>314</v>
      </c>
      <c r="B317" s="245" t="s">
        <v>714</v>
      </c>
      <c r="C317" s="245" t="s">
        <v>421</v>
      </c>
      <c r="D317" s="245" t="s">
        <v>1393</v>
      </c>
      <c r="E317" s="246" t="s">
        <v>402</v>
      </c>
      <c r="F317" s="246" t="s">
        <v>403</v>
      </c>
      <c r="G317" s="246">
        <v>3836560</v>
      </c>
      <c r="H317" s="246">
        <v>173</v>
      </c>
      <c r="I317" s="247" t="s">
        <v>1473</v>
      </c>
    </row>
    <row r="318" spans="1:9" s="248" customFormat="1" ht="38.25" customHeight="1" x14ac:dyDescent="0.2">
      <c r="A318" s="419">
        <v>315</v>
      </c>
      <c r="B318" s="245" t="s">
        <v>715</v>
      </c>
      <c r="C318" s="245" t="s">
        <v>453</v>
      </c>
      <c r="D318" s="245" t="s">
        <v>440</v>
      </c>
      <c r="E318" s="246" t="s">
        <v>402</v>
      </c>
      <c r="F318" s="246" t="s">
        <v>403</v>
      </c>
      <c r="G318" s="246">
        <v>3836560</v>
      </c>
      <c r="H318" s="246">
        <v>177</v>
      </c>
      <c r="I318" s="247" t="s">
        <v>1418</v>
      </c>
    </row>
    <row r="319" spans="1:9" s="248" customFormat="1" ht="38.25" customHeight="1" x14ac:dyDescent="0.2">
      <c r="A319" s="419">
        <v>316</v>
      </c>
      <c r="B319" s="245" t="s">
        <v>716</v>
      </c>
      <c r="C319" s="245" t="s">
        <v>421</v>
      </c>
      <c r="D319" s="245" t="s">
        <v>1393</v>
      </c>
      <c r="E319" s="246" t="s">
        <v>402</v>
      </c>
      <c r="F319" s="246" t="s">
        <v>403</v>
      </c>
      <c r="G319" s="246">
        <v>3836560</v>
      </c>
      <c r="H319" s="246">
        <v>173</v>
      </c>
      <c r="I319" s="247" t="s">
        <v>1473</v>
      </c>
    </row>
    <row r="320" spans="1:9" s="248" customFormat="1" ht="38.25" customHeight="1" x14ac:dyDescent="0.2">
      <c r="A320" s="419">
        <v>317</v>
      </c>
      <c r="B320" s="245" t="s">
        <v>717</v>
      </c>
      <c r="C320" s="245" t="s">
        <v>421</v>
      </c>
      <c r="D320" s="245" t="s">
        <v>1393</v>
      </c>
      <c r="E320" s="246" t="s">
        <v>402</v>
      </c>
      <c r="F320" s="246" t="s">
        <v>403</v>
      </c>
      <c r="G320" s="246">
        <v>3836560</v>
      </c>
      <c r="H320" s="246">
        <v>173</v>
      </c>
      <c r="I320" s="247" t="s">
        <v>1473</v>
      </c>
    </row>
    <row r="321" spans="1:9" s="248" customFormat="1" ht="38.25" customHeight="1" x14ac:dyDescent="0.2">
      <c r="A321" s="419">
        <v>318</v>
      </c>
      <c r="B321" s="245" t="s">
        <v>1522</v>
      </c>
      <c r="C321" s="245" t="s">
        <v>400</v>
      </c>
      <c r="D321" s="245" t="s">
        <v>401</v>
      </c>
      <c r="E321" s="246" t="s">
        <v>402</v>
      </c>
      <c r="F321" s="246" t="s">
        <v>403</v>
      </c>
      <c r="G321" s="246">
        <v>3836560</v>
      </c>
      <c r="H321" s="246">
        <v>138</v>
      </c>
      <c r="I321" s="247" t="s">
        <v>1429</v>
      </c>
    </row>
    <row r="322" spans="1:9" s="248" customFormat="1" ht="38.25" customHeight="1" x14ac:dyDescent="0.2">
      <c r="A322" s="419">
        <v>319</v>
      </c>
      <c r="B322" s="245" t="s">
        <v>718</v>
      </c>
      <c r="C322" s="245" t="s">
        <v>414</v>
      </c>
      <c r="D322" s="245" t="s">
        <v>1393</v>
      </c>
      <c r="E322" s="246" t="s">
        <v>402</v>
      </c>
      <c r="F322" s="246" t="s">
        <v>403</v>
      </c>
      <c r="G322" s="246">
        <v>3836560</v>
      </c>
      <c r="H322" s="246">
        <v>173</v>
      </c>
      <c r="I322" s="247" t="s">
        <v>1473</v>
      </c>
    </row>
    <row r="323" spans="1:9" s="248" customFormat="1" ht="38.25" customHeight="1" x14ac:dyDescent="0.2">
      <c r="A323" s="419">
        <v>320</v>
      </c>
      <c r="B323" s="245" t="s">
        <v>1523</v>
      </c>
      <c r="C323" s="245" t="s">
        <v>400</v>
      </c>
      <c r="D323" s="245" t="s">
        <v>401</v>
      </c>
      <c r="E323" s="246" t="s">
        <v>402</v>
      </c>
      <c r="F323" s="246" t="s">
        <v>403</v>
      </c>
      <c r="G323" s="246">
        <v>3836560</v>
      </c>
      <c r="H323" s="246">
        <v>138</v>
      </c>
      <c r="I323" s="247" t="s">
        <v>1429</v>
      </c>
    </row>
    <row r="324" spans="1:9" s="248" customFormat="1" ht="38.25" customHeight="1" x14ac:dyDescent="0.2">
      <c r="A324" s="419">
        <v>321</v>
      </c>
      <c r="B324" s="245" t="s">
        <v>719</v>
      </c>
      <c r="C324" s="245" t="s">
        <v>455</v>
      </c>
      <c r="D324" s="245" t="s">
        <v>437</v>
      </c>
      <c r="E324" s="246" t="s">
        <v>402</v>
      </c>
      <c r="F324" s="246" t="s">
        <v>403</v>
      </c>
      <c r="G324" s="246">
        <v>3836560</v>
      </c>
      <c r="H324" s="246">
        <v>119</v>
      </c>
      <c r="I324" s="247" t="s">
        <v>1524</v>
      </c>
    </row>
    <row r="325" spans="1:9" s="248" customFormat="1" ht="38.25" customHeight="1" x14ac:dyDescent="0.2">
      <c r="A325" s="419">
        <v>322</v>
      </c>
      <c r="B325" s="245" t="s">
        <v>720</v>
      </c>
      <c r="C325" s="245" t="s">
        <v>421</v>
      </c>
      <c r="D325" s="245" t="s">
        <v>1393</v>
      </c>
      <c r="E325" s="246" t="s">
        <v>402</v>
      </c>
      <c r="F325" s="246" t="s">
        <v>403</v>
      </c>
      <c r="G325" s="246">
        <v>3836560</v>
      </c>
      <c r="H325" s="246">
        <v>173</v>
      </c>
      <c r="I325" s="247" t="s">
        <v>1473</v>
      </c>
    </row>
    <row r="326" spans="1:9" s="248" customFormat="1" ht="38.25" customHeight="1" x14ac:dyDescent="0.2">
      <c r="A326" s="419">
        <v>323</v>
      </c>
      <c r="B326" s="245" t="s">
        <v>721</v>
      </c>
      <c r="C326" s="245" t="s">
        <v>400</v>
      </c>
      <c r="D326" s="245" t="s">
        <v>401</v>
      </c>
      <c r="E326" s="246" t="s">
        <v>402</v>
      </c>
      <c r="F326" s="246" t="s">
        <v>403</v>
      </c>
      <c r="G326" s="246">
        <v>3836560</v>
      </c>
      <c r="H326" s="246">
        <v>138</v>
      </c>
      <c r="I326" s="247" t="s">
        <v>1429</v>
      </c>
    </row>
    <row r="327" spans="1:9" s="248" customFormat="1" ht="38.25" customHeight="1" x14ac:dyDescent="0.2">
      <c r="A327" s="419">
        <v>324</v>
      </c>
      <c r="B327" s="245" t="s">
        <v>722</v>
      </c>
      <c r="C327" s="245" t="s">
        <v>477</v>
      </c>
      <c r="D327" s="245" t="s">
        <v>410</v>
      </c>
      <c r="E327" s="246" t="s">
        <v>402</v>
      </c>
      <c r="F327" s="246" t="s">
        <v>403</v>
      </c>
      <c r="G327" s="246">
        <v>3836560</v>
      </c>
      <c r="H327" s="246">
        <v>141</v>
      </c>
      <c r="I327" s="247" t="s">
        <v>1389</v>
      </c>
    </row>
    <row r="328" spans="1:9" s="248" customFormat="1" ht="38.25" customHeight="1" x14ac:dyDescent="0.2">
      <c r="A328" s="419">
        <v>325</v>
      </c>
      <c r="B328" s="245" t="s">
        <v>1525</v>
      </c>
      <c r="C328" s="245" t="s">
        <v>400</v>
      </c>
      <c r="D328" s="245" t="s">
        <v>401</v>
      </c>
      <c r="E328" s="246" t="s">
        <v>402</v>
      </c>
      <c r="F328" s="246" t="s">
        <v>403</v>
      </c>
      <c r="G328" s="246">
        <v>3836560</v>
      </c>
      <c r="H328" s="246">
        <v>138</v>
      </c>
      <c r="I328" s="247" t="s">
        <v>1429</v>
      </c>
    </row>
    <row r="329" spans="1:9" s="248" customFormat="1" ht="38.25" customHeight="1" x14ac:dyDescent="0.2">
      <c r="A329" s="419">
        <v>326</v>
      </c>
      <c r="B329" s="245" t="s">
        <v>723</v>
      </c>
      <c r="C329" s="245" t="s">
        <v>453</v>
      </c>
      <c r="D329" s="245" t="s">
        <v>440</v>
      </c>
      <c r="E329" s="246" t="s">
        <v>402</v>
      </c>
      <c r="F329" s="246" t="s">
        <v>403</v>
      </c>
      <c r="G329" s="246">
        <v>3836560</v>
      </c>
      <c r="H329" s="246">
        <v>177</v>
      </c>
      <c r="I329" s="247" t="s">
        <v>1418</v>
      </c>
    </row>
    <row r="330" spans="1:9" s="248" customFormat="1" ht="38.25" customHeight="1" x14ac:dyDescent="0.2">
      <c r="A330" s="419">
        <v>327</v>
      </c>
      <c r="B330" s="245" t="s">
        <v>724</v>
      </c>
      <c r="C330" s="245" t="s">
        <v>453</v>
      </c>
      <c r="D330" s="245" t="s">
        <v>410</v>
      </c>
      <c r="E330" s="246" t="s">
        <v>402</v>
      </c>
      <c r="F330" s="246" t="s">
        <v>403</v>
      </c>
      <c r="G330" s="246">
        <v>3836560</v>
      </c>
      <c r="H330" s="246">
        <v>135</v>
      </c>
      <c r="I330" s="247" t="s">
        <v>1404</v>
      </c>
    </row>
    <row r="331" spans="1:9" s="248" customFormat="1" ht="38.25" customHeight="1" x14ac:dyDescent="0.2">
      <c r="A331" s="419">
        <v>328</v>
      </c>
      <c r="B331" s="245" t="s">
        <v>725</v>
      </c>
      <c r="C331" s="245" t="s">
        <v>477</v>
      </c>
      <c r="D331" s="245" t="s">
        <v>410</v>
      </c>
      <c r="E331" s="246" t="s">
        <v>402</v>
      </c>
      <c r="F331" s="246" t="s">
        <v>403</v>
      </c>
      <c r="G331" s="246">
        <v>3836560</v>
      </c>
      <c r="H331" s="246">
        <v>141</v>
      </c>
      <c r="I331" s="247" t="s">
        <v>1389</v>
      </c>
    </row>
    <row r="332" spans="1:9" s="248" customFormat="1" ht="38.25" customHeight="1" x14ac:dyDescent="0.2">
      <c r="A332" s="419">
        <v>329</v>
      </c>
      <c r="B332" s="245" t="s">
        <v>726</v>
      </c>
      <c r="C332" s="245" t="s">
        <v>1526</v>
      </c>
      <c r="D332" s="245" t="s">
        <v>407</v>
      </c>
      <c r="E332" s="246" t="s">
        <v>402</v>
      </c>
      <c r="F332" s="246" t="s">
        <v>403</v>
      </c>
      <c r="G332" s="246">
        <v>3836560</v>
      </c>
      <c r="H332" s="246">
        <v>161</v>
      </c>
      <c r="I332" s="247" t="s">
        <v>1527</v>
      </c>
    </row>
    <row r="333" spans="1:9" s="248" customFormat="1" ht="38.25" customHeight="1" x14ac:dyDescent="0.2">
      <c r="A333" s="419">
        <v>330</v>
      </c>
      <c r="B333" s="245" t="s">
        <v>1528</v>
      </c>
      <c r="C333" s="245" t="s">
        <v>400</v>
      </c>
      <c r="D333" s="245" t="s">
        <v>401</v>
      </c>
      <c r="E333" s="246" t="s">
        <v>402</v>
      </c>
      <c r="F333" s="246" t="s">
        <v>403</v>
      </c>
      <c r="G333" s="246">
        <v>3836560</v>
      </c>
      <c r="H333" s="246">
        <v>138</v>
      </c>
      <c r="I333" s="247" t="s">
        <v>1429</v>
      </c>
    </row>
    <row r="334" spans="1:9" s="248" customFormat="1" ht="38.25" customHeight="1" x14ac:dyDescent="0.2">
      <c r="A334" s="419">
        <v>331</v>
      </c>
      <c r="B334" s="245" t="s">
        <v>727</v>
      </c>
      <c r="C334" s="245" t="s">
        <v>406</v>
      </c>
      <c r="D334" s="245" t="s">
        <v>427</v>
      </c>
      <c r="E334" s="246" t="s">
        <v>402</v>
      </c>
      <c r="F334" s="246" t="s">
        <v>403</v>
      </c>
      <c r="G334" s="246">
        <v>3836560</v>
      </c>
      <c r="H334" s="246">
        <v>150</v>
      </c>
      <c r="I334" s="247" t="s">
        <v>1529</v>
      </c>
    </row>
    <row r="335" spans="1:9" s="248" customFormat="1" ht="38.25" customHeight="1" x14ac:dyDescent="0.2">
      <c r="A335" s="419">
        <v>332</v>
      </c>
      <c r="B335" s="245" t="s">
        <v>728</v>
      </c>
      <c r="C335" s="245" t="s">
        <v>477</v>
      </c>
      <c r="D335" s="245" t="s">
        <v>410</v>
      </c>
      <c r="E335" s="246" t="s">
        <v>402</v>
      </c>
      <c r="F335" s="246" t="s">
        <v>403</v>
      </c>
      <c r="G335" s="246">
        <v>3836560</v>
      </c>
      <c r="H335" s="246">
        <v>141</v>
      </c>
      <c r="I335" s="247" t="s">
        <v>1389</v>
      </c>
    </row>
    <row r="336" spans="1:9" s="248" customFormat="1" ht="38.25" customHeight="1" x14ac:dyDescent="0.2">
      <c r="A336" s="419">
        <v>333</v>
      </c>
      <c r="B336" s="245" t="s">
        <v>729</v>
      </c>
      <c r="C336" s="245" t="s">
        <v>421</v>
      </c>
      <c r="D336" s="245" t="s">
        <v>1393</v>
      </c>
      <c r="E336" s="246" t="s">
        <v>402</v>
      </c>
      <c r="F336" s="246" t="s">
        <v>403</v>
      </c>
      <c r="G336" s="246">
        <v>3836560</v>
      </c>
      <c r="H336" s="246">
        <v>173</v>
      </c>
      <c r="I336" s="247" t="s">
        <v>1473</v>
      </c>
    </row>
    <row r="337" spans="1:9" s="248" customFormat="1" ht="38.25" customHeight="1" x14ac:dyDescent="0.2">
      <c r="A337" s="419">
        <v>334</v>
      </c>
      <c r="B337" s="245" t="s">
        <v>730</v>
      </c>
      <c r="C337" s="245" t="s">
        <v>406</v>
      </c>
      <c r="D337" s="245" t="s">
        <v>468</v>
      </c>
      <c r="E337" s="246" t="s">
        <v>402</v>
      </c>
      <c r="F337" s="246" t="s">
        <v>403</v>
      </c>
      <c r="G337" s="246">
        <v>3836560</v>
      </c>
      <c r="H337" s="246">
        <v>102</v>
      </c>
      <c r="I337" s="247" t="s">
        <v>1530</v>
      </c>
    </row>
    <row r="338" spans="1:9" s="248" customFormat="1" ht="38.25" customHeight="1" x14ac:dyDescent="0.2">
      <c r="A338" s="419">
        <v>335</v>
      </c>
      <c r="B338" s="245" t="s">
        <v>731</v>
      </c>
      <c r="C338" s="245" t="s">
        <v>406</v>
      </c>
      <c r="D338" s="245" t="s">
        <v>597</v>
      </c>
      <c r="E338" s="246" t="s">
        <v>402</v>
      </c>
      <c r="F338" s="246" t="s">
        <v>403</v>
      </c>
      <c r="G338" s="246">
        <v>3836560</v>
      </c>
      <c r="H338" s="246">
        <v>118</v>
      </c>
      <c r="I338" s="247" t="s">
        <v>1531</v>
      </c>
    </row>
    <row r="339" spans="1:9" s="248" customFormat="1" ht="38.25" customHeight="1" x14ac:dyDescent="0.2">
      <c r="A339" s="419">
        <v>336</v>
      </c>
      <c r="B339" s="245" t="s">
        <v>732</v>
      </c>
      <c r="C339" s="245" t="s">
        <v>414</v>
      </c>
      <c r="D339" s="245" t="s">
        <v>1393</v>
      </c>
      <c r="E339" s="246" t="s">
        <v>402</v>
      </c>
      <c r="F339" s="246" t="s">
        <v>403</v>
      </c>
      <c r="G339" s="246">
        <v>3836560</v>
      </c>
      <c r="H339" s="246">
        <v>173</v>
      </c>
      <c r="I339" s="247" t="s">
        <v>1473</v>
      </c>
    </row>
    <row r="340" spans="1:9" s="248" customFormat="1" ht="38.25" customHeight="1" x14ac:dyDescent="0.2">
      <c r="A340" s="419">
        <v>337</v>
      </c>
      <c r="B340" s="245" t="s">
        <v>1532</v>
      </c>
      <c r="C340" s="245" t="s">
        <v>400</v>
      </c>
      <c r="D340" s="245" t="s">
        <v>401</v>
      </c>
      <c r="E340" s="246" t="s">
        <v>402</v>
      </c>
      <c r="F340" s="246" t="s">
        <v>403</v>
      </c>
      <c r="G340" s="246">
        <v>3836560</v>
      </c>
      <c r="H340" s="246">
        <v>138</v>
      </c>
      <c r="I340" s="247" t="s">
        <v>1429</v>
      </c>
    </row>
    <row r="341" spans="1:9" s="248" customFormat="1" ht="38.25" customHeight="1" x14ac:dyDescent="0.2">
      <c r="A341" s="419">
        <v>338</v>
      </c>
      <c r="B341" s="245" t="s">
        <v>733</v>
      </c>
      <c r="C341" s="245" t="s">
        <v>2032</v>
      </c>
      <c r="D341" s="245" t="s">
        <v>2033</v>
      </c>
      <c r="E341" s="246" t="s">
        <v>402</v>
      </c>
      <c r="F341" s="246" t="s">
        <v>403</v>
      </c>
      <c r="G341" s="246">
        <v>3836560</v>
      </c>
      <c r="H341" s="246">
        <v>106</v>
      </c>
      <c r="I341" s="247" t="s">
        <v>1533</v>
      </c>
    </row>
    <row r="342" spans="1:9" s="248" customFormat="1" ht="38.25" customHeight="1" x14ac:dyDescent="0.2">
      <c r="A342" s="419">
        <v>339</v>
      </c>
      <c r="B342" s="245" t="s">
        <v>735</v>
      </c>
      <c r="C342" s="245" t="s">
        <v>400</v>
      </c>
      <c r="D342" s="245" t="s">
        <v>401</v>
      </c>
      <c r="E342" s="246" t="s">
        <v>402</v>
      </c>
      <c r="F342" s="246" t="s">
        <v>403</v>
      </c>
      <c r="G342" s="246">
        <v>3836560</v>
      </c>
      <c r="H342" s="246">
        <v>138</v>
      </c>
      <c r="I342" s="247" t="s">
        <v>1429</v>
      </c>
    </row>
    <row r="343" spans="1:9" s="248" customFormat="1" ht="38.25" customHeight="1" x14ac:dyDescent="0.2">
      <c r="A343" s="419">
        <v>340</v>
      </c>
      <c r="B343" s="245" t="s">
        <v>736</v>
      </c>
      <c r="C343" s="245" t="s">
        <v>445</v>
      </c>
      <c r="D343" s="245" t="s">
        <v>1393</v>
      </c>
      <c r="E343" s="246" t="s">
        <v>402</v>
      </c>
      <c r="F343" s="246" t="s">
        <v>403</v>
      </c>
      <c r="G343" s="246">
        <v>3836560</v>
      </c>
      <c r="H343" s="246">
        <v>173</v>
      </c>
      <c r="I343" s="247" t="s">
        <v>670</v>
      </c>
    </row>
    <row r="344" spans="1:9" s="248" customFormat="1" ht="38.25" customHeight="1" x14ac:dyDescent="0.2">
      <c r="A344" s="419">
        <v>341</v>
      </c>
      <c r="B344" s="245" t="s">
        <v>737</v>
      </c>
      <c r="C344" s="245" t="s">
        <v>738</v>
      </c>
      <c r="D344" s="245" t="s">
        <v>427</v>
      </c>
      <c r="E344" s="246" t="s">
        <v>402</v>
      </c>
      <c r="F344" s="246" t="s">
        <v>403</v>
      </c>
      <c r="G344" s="246">
        <v>3836560</v>
      </c>
      <c r="H344" s="246">
        <v>147</v>
      </c>
      <c r="I344" s="247" t="s">
        <v>1534</v>
      </c>
    </row>
    <row r="345" spans="1:9" s="248" customFormat="1" ht="38.25" customHeight="1" x14ac:dyDescent="0.2">
      <c r="A345" s="419">
        <v>342</v>
      </c>
      <c r="B345" s="245" t="s">
        <v>739</v>
      </c>
      <c r="C345" s="245" t="s">
        <v>400</v>
      </c>
      <c r="D345" s="245" t="s">
        <v>401</v>
      </c>
      <c r="E345" s="246" t="s">
        <v>402</v>
      </c>
      <c r="F345" s="246" t="s">
        <v>403</v>
      </c>
      <c r="G345" s="246">
        <v>3836560</v>
      </c>
      <c r="H345" s="246">
        <v>138</v>
      </c>
      <c r="I345" s="247" t="s">
        <v>1429</v>
      </c>
    </row>
    <row r="346" spans="1:9" s="248" customFormat="1" ht="38.25" customHeight="1" x14ac:dyDescent="0.2">
      <c r="A346" s="419">
        <v>343</v>
      </c>
      <c r="B346" s="245" t="s">
        <v>740</v>
      </c>
      <c r="C346" s="245" t="s">
        <v>453</v>
      </c>
      <c r="D346" s="245" t="s">
        <v>440</v>
      </c>
      <c r="E346" s="246" t="s">
        <v>402</v>
      </c>
      <c r="F346" s="246" t="s">
        <v>403</v>
      </c>
      <c r="G346" s="246">
        <v>3836560</v>
      </c>
      <c r="H346" s="246">
        <v>177</v>
      </c>
      <c r="I346" s="247" t="s">
        <v>1418</v>
      </c>
    </row>
    <row r="347" spans="1:9" s="248" customFormat="1" ht="38.25" customHeight="1" x14ac:dyDescent="0.2">
      <c r="A347" s="419">
        <v>344</v>
      </c>
      <c r="B347" s="245" t="s">
        <v>1535</v>
      </c>
      <c r="C347" s="245" t="s">
        <v>400</v>
      </c>
      <c r="D347" s="245" t="s">
        <v>401</v>
      </c>
      <c r="E347" s="246" t="s">
        <v>402</v>
      </c>
      <c r="F347" s="246" t="s">
        <v>403</v>
      </c>
      <c r="G347" s="246">
        <v>3836560</v>
      </c>
      <c r="H347" s="246">
        <v>138</v>
      </c>
      <c r="I347" s="247" t="s">
        <v>1429</v>
      </c>
    </row>
    <row r="348" spans="1:9" s="248" customFormat="1" ht="38.25" customHeight="1" x14ac:dyDescent="0.2">
      <c r="A348" s="419">
        <v>345</v>
      </c>
      <c r="B348" s="245" t="s">
        <v>1197</v>
      </c>
      <c r="C348" s="245" t="s">
        <v>1536</v>
      </c>
      <c r="D348" s="245" t="s">
        <v>488</v>
      </c>
      <c r="E348" s="246" t="s">
        <v>402</v>
      </c>
      <c r="F348" s="246" t="s">
        <v>403</v>
      </c>
      <c r="G348" s="246">
        <v>3836560</v>
      </c>
      <c r="H348" s="246">
        <v>169</v>
      </c>
      <c r="I348" s="247" t="s">
        <v>1537</v>
      </c>
    </row>
    <row r="349" spans="1:9" s="248" customFormat="1" ht="38.25" customHeight="1" x14ac:dyDescent="0.2">
      <c r="A349" s="419">
        <v>346</v>
      </c>
      <c r="B349" s="245" t="s">
        <v>741</v>
      </c>
      <c r="C349" s="245" t="s">
        <v>710</v>
      </c>
      <c r="D349" s="245" t="s">
        <v>488</v>
      </c>
      <c r="E349" s="246" t="s">
        <v>402</v>
      </c>
      <c r="F349" s="246" t="s">
        <v>403</v>
      </c>
      <c r="G349" s="246">
        <v>3836560</v>
      </c>
      <c r="H349" s="246">
        <v>169</v>
      </c>
      <c r="I349" s="247" t="s">
        <v>1503</v>
      </c>
    </row>
    <row r="350" spans="1:9" s="248" customFormat="1" ht="38.25" customHeight="1" x14ac:dyDescent="0.2">
      <c r="A350" s="419">
        <v>347</v>
      </c>
      <c r="B350" s="245" t="s">
        <v>742</v>
      </c>
      <c r="C350" s="245" t="s">
        <v>421</v>
      </c>
      <c r="D350" s="245" t="s">
        <v>1393</v>
      </c>
      <c r="E350" s="246" t="s">
        <v>402</v>
      </c>
      <c r="F350" s="246" t="s">
        <v>403</v>
      </c>
      <c r="G350" s="246">
        <v>3836560</v>
      </c>
      <c r="H350" s="246">
        <v>173</v>
      </c>
      <c r="I350" s="247" t="s">
        <v>1473</v>
      </c>
    </row>
    <row r="351" spans="1:9" s="248" customFormat="1" ht="38.25" customHeight="1" x14ac:dyDescent="0.2">
      <c r="A351" s="419">
        <v>348</v>
      </c>
      <c r="B351" s="245" t="s">
        <v>743</v>
      </c>
      <c r="C351" s="245" t="s">
        <v>744</v>
      </c>
      <c r="D351" s="245" t="s">
        <v>401</v>
      </c>
      <c r="E351" s="246" t="s">
        <v>402</v>
      </c>
      <c r="F351" s="246" t="s">
        <v>403</v>
      </c>
      <c r="G351" s="246">
        <v>2367025</v>
      </c>
      <c r="H351" s="246">
        <v>2367025</v>
      </c>
      <c r="I351" s="247" t="s">
        <v>1486</v>
      </c>
    </row>
    <row r="352" spans="1:9" s="248" customFormat="1" ht="38.25" customHeight="1" x14ac:dyDescent="0.2">
      <c r="A352" s="419">
        <v>349</v>
      </c>
      <c r="B352" s="245" t="s">
        <v>745</v>
      </c>
      <c r="C352" s="245" t="s">
        <v>465</v>
      </c>
      <c r="D352" s="245" t="s">
        <v>440</v>
      </c>
      <c r="E352" s="246" t="s">
        <v>402</v>
      </c>
      <c r="F352" s="246" t="s">
        <v>403</v>
      </c>
      <c r="G352" s="246">
        <v>3836560</v>
      </c>
      <c r="H352" s="246">
        <v>177</v>
      </c>
      <c r="I352" s="247" t="s">
        <v>1418</v>
      </c>
    </row>
    <row r="353" spans="1:44" s="248" customFormat="1" ht="38.25" customHeight="1" x14ac:dyDescent="0.2">
      <c r="A353" s="419">
        <v>350</v>
      </c>
      <c r="B353" s="245" t="s">
        <v>746</v>
      </c>
      <c r="C353" s="245" t="s">
        <v>445</v>
      </c>
      <c r="D353" s="245" t="s">
        <v>1393</v>
      </c>
      <c r="E353" s="246" t="s">
        <v>402</v>
      </c>
      <c r="F353" s="246" t="s">
        <v>403</v>
      </c>
      <c r="G353" s="246">
        <v>3836560</v>
      </c>
      <c r="H353" s="246">
        <v>173</v>
      </c>
      <c r="I353" s="247" t="s">
        <v>670</v>
      </c>
    </row>
    <row r="354" spans="1:44" s="248" customFormat="1" ht="38.25" customHeight="1" x14ac:dyDescent="0.2">
      <c r="A354" s="419">
        <v>351</v>
      </c>
      <c r="B354" s="245" t="s">
        <v>747</v>
      </c>
      <c r="C354" s="245" t="s">
        <v>477</v>
      </c>
      <c r="D354" s="245" t="s">
        <v>410</v>
      </c>
      <c r="E354" s="246" t="s">
        <v>402</v>
      </c>
      <c r="F354" s="246" t="s">
        <v>403</v>
      </c>
      <c r="G354" s="246">
        <v>3836560</v>
      </c>
      <c r="H354" s="246">
        <v>141</v>
      </c>
      <c r="I354" s="247" t="s">
        <v>1389</v>
      </c>
    </row>
    <row r="355" spans="1:44" s="248" customFormat="1" ht="38.25" customHeight="1" x14ac:dyDescent="0.2">
      <c r="A355" s="419">
        <v>352</v>
      </c>
      <c r="B355" s="245" t="s">
        <v>748</v>
      </c>
      <c r="C355" s="245" t="s">
        <v>400</v>
      </c>
      <c r="D355" s="245" t="s">
        <v>401</v>
      </c>
      <c r="E355" s="246" t="s">
        <v>402</v>
      </c>
      <c r="F355" s="246" t="s">
        <v>403</v>
      </c>
      <c r="G355" s="246">
        <v>3836560</v>
      </c>
      <c r="H355" s="246">
        <v>138</v>
      </c>
      <c r="I355" s="247" t="s">
        <v>1429</v>
      </c>
    </row>
    <row r="356" spans="1:44" s="248" customFormat="1" ht="38.25" customHeight="1" x14ac:dyDescent="0.2">
      <c r="A356" s="419">
        <v>353</v>
      </c>
      <c r="B356" s="245" t="s">
        <v>749</v>
      </c>
      <c r="C356" s="245" t="s">
        <v>421</v>
      </c>
      <c r="D356" s="245" t="s">
        <v>1393</v>
      </c>
      <c r="E356" s="246" t="s">
        <v>402</v>
      </c>
      <c r="F356" s="246" t="s">
        <v>403</v>
      </c>
      <c r="G356" s="246">
        <v>3836560</v>
      </c>
      <c r="H356" s="246">
        <v>173</v>
      </c>
      <c r="I356" s="247" t="s">
        <v>1473</v>
      </c>
    </row>
    <row r="357" spans="1:44" s="248" customFormat="1" ht="38.25" customHeight="1" x14ac:dyDescent="0.2">
      <c r="A357" s="419">
        <v>354</v>
      </c>
      <c r="B357" s="245" t="s">
        <v>750</v>
      </c>
      <c r="C357" s="245" t="s">
        <v>751</v>
      </c>
      <c r="D357" s="245" t="s">
        <v>424</v>
      </c>
      <c r="E357" s="246" t="s">
        <v>402</v>
      </c>
      <c r="F357" s="246" t="s">
        <v>403</v>
      </c>
      <c r="G357" s="246">
        <v>3836560</v>
      </c>
      <c r="H357" s="246">
        <v>193</v>
      </c>
      <c r="I357" s="247" t="s">
        <v>752</v>
      </c>
    </row>
    <row r="358" spans="1:44" s="248" customFormat="1" ht="38.25" customHeight="1" x14ac:dyDescent="0.2">
      <c r="A358" s="419">
        <v>355</v>
      </c>
      <c r="B358" s="245" t="s">
        <v>753</v>
      </c>
      <c r="C358" s="245" t="s">
        <v>754</v>
      </c>
      <c r="D358" s="245" t="s">
        <v>429</v>
      </c>
      <c r="E358" s="246" t="s">
        <v>402</v>
      </c>
      <c r="F358" s="246" t="s">
        <v>403</v>
      </c>
      <c r="G358" s="246">
        <v>3836560</v>
      </c>
      <c r="H358" s="246">
        <v>154</v>
      </c>
      <c r="I358" s="247" t="s">
        <v>755</v>
      </c>
    </row>
    <row r="359" spans="1:44" s="248" customFormat="1" ht="38.25" customHeight="1" x14ac:dyDescent="0.2">
      <c r="A359" s="419">
        <v>356</v>
      </c>
      <c r="B359" s="245" t="s">
        <v>756</v>
      </c>
      <c r="C359" s="245" t="s">
        <v>465</v>
      </c>
      <c r="D359" s="245" t="s">
        <v>440</v>
      </c>
      <c r="E359" s="246" t="s">
        <v>402</v>
      </c>
      <c r="F359" s="246" t="s">
        <v>403</v>
      </c>
      <c r="G359" s="246">
        <v>3836560</v>
      </c>
      <c r="H359" s="246">
        <v>177</v>
      </c>
      <c r="I359" s="247" t="s">
        <v>1418</v>
      </c>
    </row>
    <row r="360" spans="1:44" s="251" customFormat="1" ht="35.25" customHeight="1" x14ac:dyDescent="0.2">
      <c r="A360" s="493" t="s">
        <v>50</v>
      </c>
      <c r="B360" s="494"/>
      <c r="C360" s="494"/>
      <c r="D360" s="495"/>
      <c r="E360" s="496" t="s">
        <v>757</v>
      </c>
      <c r="F360" s="497"/>
      <c r="G360" s="497"/>
      <c r="H360" s="497"/>
      <c r="I360" s="498"/>
      <c r="J360" s="239"/>
      <c r="K360" s="239"/>
      <c r="L360" s="239"/>
      <c r="M360" s="239"/>
      <c r="N360" s="239"/>
      <c r="O360" s="239"/>
      <c r="P360" s="239"/>
      <c r="Q360" s="239"/>
      <c r="R360" s="239"/>
      <c r="S360" s="239"/>
      <c r="T360" s="239"/>
      <c r="U360" s="239"/>
      <c r="V360" s="239"/>
      <c r="W360" s="239"/>
      <c r="X360" s="239"/>
      <c r="Y360" s="239"/>
      <c r="Z360" s="239"/>
      <c r="AA360" s="239"/>
      <c r="AB360" s="239"/>
      <c r="AC360" s="239"/>
      <c r="AD360" s="239"/>
      <c r="AE360" s="239"/>
      <c r="AF360" s="239"/>
      <c r="AG360" s="239"/>
      <c r="AH360" s="239"/>
      <c r="AI360" s="239"/>
      <c r="AJ360" s="239"/>
      <c r="AK360" s="239"/>
      <c r="AL360" s="239"/>
      <c r="AM360" s="239"/>
      <c r="AN360" s="239"/>
      <c r="AO360" s="239"/>
      <c r="AP360" s="239"/>
      <c r="AQ360" s="239"/>
      <c r="AR360" s="239"/>
    </row>
    <row r="361" spans="1:44" s="251" customFormat="1" ht="35.25" customHeight="1" x14ac:dyDescent="0.2">
      <c r="A361" s="493" t="s">
        <v>0</v>
      </c>
      <c r="B361" s="494"/>
      <c r="C361" s="494"/>
      <c r="D361" s="495"/>
      <c r="E361" s="499">
        <v>43039</v>
      </c>
      <c r="F361" s="500"/>
      <c r="G361" s="500"/>
      <c r="H361" s="500"/>
      <c r="I361" s="500"/>
      <c r="J361" s="239"/>
      <c r="K361" s="239"/>
      <c r="L361" s="239"/>
      <c r="M361" s="239"/>
      <c r="N361" s="239"/>
      <c r="O361" s="239"/>
      <c r="P361" s="239"/>
      <c r="Q361" s="239"/>
      <c r="R361" s="239"/>
      <c r="S361" s="239"/>
      <c r="T361" s="239"/>
      <c r="U361" s="239"/>
      <c r="V361" s="239"/>
      <c r="W361" s="239"/>
      <c r="X361" s="239"/>
      <c r="Y361" s="239"/>
      <c r="Z361" s="239"/>
      <c r="AA361" s="239"/>
      <c r="AB361" s="239"/>
      <c r="AC361" s="239"/>
      <c r="AD361" s="239"/>
      <c r="AE361" s="239"/>
      <c r="AF361" s="239"/>
      <c r="AG361" s="239"/>
      <c r="AH361" s="239"/>
      <c r="AI361" s="239"/>
      <c r="AJ361" s="239"/>
      <c r="AK361" s="239"/>
      <c r="AL361" s="239"/>
      <c r="AM361" s="239"/>
      <c r="AN361" s="239"/>
      <c r="AO361" s="239"/>
      <c r="AP361" s="239"/>
      <c r="AQ361" s="239"/>
      <c r="AR361" s="239"/>
    </row>
    <row r="362" spans="1:44" s="251" customFormat="1" ht="35.25" customHeight="1" x14ac:dyDescent="0.2">
      <c r="A362" s="493" t="s">
        <v>17</v>
      </c>
      <c r="B362" s="494"/>
      <c r="C362" s="494"/>
      <c r="D362" s="494"/>
      <c r="E362" s="500" t="s">
        <v>10</v>
      </c>
      <c r="F362" s="500"/>
      <c r="G362" s="500"/>
      <c r="H362" s="500"/>
      <c r="I362" s="500"/>
      <c r="J362" s="239"/>
      <c r="K362" s="239"/>
      <c r="L362" s="239"/>
      <c r="M362" s="239"/>
      <c r="N362" s="239"/>
      <c r="O362" s="239"/>
      <c r="P362" s="239"/>
      <c r="Q362" s="239"/>
      <c r="R362" s="239"/>
      <c r="S362" s="239"/>
      <c r="T362" s="239"/>
      <c r="U362" s="239"/>
      <c r="V362" s="239"/>
      <c r="W362" s="239"/>
      <c r="X362" s="239"/>
      <c r="Y362" s="239"/>
      <c r="Z362" s="239"/>
      <c r="AA362" s="239"/>
      <c r="AB362" s="239"/>
      <c r="AC362" s="239"/>
      <c r="AD362" s="239"/>
      <c r="AE362" s="239"/>
      <c r="AF362" s="239"/>
      <c r="AG362" s="239"/>
      <c r="AH362" s="239"/>
      <c r="AI362" s="239"/>
      <c r="AJ362" s="239"/>
      <c r="AK362" s="239"/>
      <c r="AL362" s="239"/>
      <c r="AM362" s="239"/>
      <c r="AN362" s="239"/>
      <c r="AO362" s="239"/>
      <c r="AP362" s="239"/>
      <c r="AQ362" s="239"/>
      <c r="AR362" s="239"/>
    </row>
    <row r="363" spans="1:44" s="251" customFormat="1" ht="35.25" customHeight="1" x14ac:dyDescent="0.2">
      <c r="A363" s="493" t="s">
        <v>51</v>
      </c>
      <c r="B363" s="494"/>
      <c r="C363" s="494"/>
      <c r="D363" s="494"/>
      <c r="E363" s="500" t="s">
        <v>244</v>
      </c>
      <c r="F363" s="500"/>
      <c r="G363" s="500"/>
      <c r="H363" s="500"/>
      <c r="I363" s="500"/>
      <c r="J363" s="239"/>
      <c r="K363" s="239"/>
      <c r="L363" s="239"/>
      <c r="M363" s="239"/>
      <c r="N363" s="239"/>
      <c r="O363" s="239"/>
      <c r="P363" s="239"/>
      <c r="Q363" s="239"/>
      <c r="R363" s="239"/>
      <c r="S363" s="239"/>
      <c r="T363" s="239"/>
      <c r="U363" s="239"/>
      <c r="V363" s="239"/>
      <c r="W363" s="239"/>
      <c r="X363" s="239"/>
      <c r="Y363" s="239"/>
      <c r="Z363" s="239"/>
      <c r="AA363" s="239"/>
      <c r="AB363" s="239"/>
      <c r="AC363" s="239"/>
      <c r="AD363" s="239"/>
      <c r="AE363" s="239"/>
      <c r="AF363" s="239"/>
      <c r="AG363" s="239"/>
      <c r="AH363" s="239"/>
      <c r="AI363" s="239"/>
      <c r="AJ363" s="239"/>
      <c r="AK363" s="239"/>
      <c r="AL363" s="239"/>
      <c r="AM363" s="239"/>
      <c r="AN363" s="239"/>
      <c r="AO363" s="239"/>
      <c r="AP363" s="239"/>
      <c r="AQ363" s="239"/>
      <c r="AR363" s="239"/>
    </row>
    <row r="364" spans="1:44" s="251" customFormat="1" ht="35.25" customHeight="1" x14ac:dyDescent="0.2">
      <c r="A364" s="493" t="s">
        <v>52</v>
      </c>
      <c r="B364" s="494"/>
      <c r="C364" s="494"/>
      <c r="D364" s="494"/>
      <c r="E364" s="500" t="s">
        <v>397</v>
      </c>
      <c r="F364" s="500"/>
      <c r="G364" s="500"/>
      <c r="H364" s="500"/>
      <c r="I364" s="500"/>
      <c r="J364" s="239"/>
      <c r="K364" s="239"/>
      <c r="L364" s="239"/>
      <c r="M364" s="239"/>
      <c r="N364" s="239"/>
      <c r="O364" s="239"/>
      <c r="P364" s="239"/>
      <c r="Q364" s="239"/>
      <c r="R364" s="239"/>
      <c r="S364" s="239"/>
      <c r="T364" s="239"/>
      <c r="U364" s="239"/>
      <c r="V364" s="239"/>
      <c r="W364" s="239"/>
      <c r="X364" s="239"/>
      <c r="Y364" s="239"/>
      <c r="Z364" s="239"/>
      <c r="AA364" s="239"/>
      <c r="AB364" s="239"/>
      <c r="AC364" s="239"/>
      <c r="AD364" s="239"/>
      <c r="AE364" s="239"/>
      <c r="AF364" s="239"/>
      <c r="AG364" s="239"/>
      <c r="AH364" s="239"/>
      <c r="AI364" s="239"/>
      <c r="AJ364" s="239"/>
      <c r="AK364" s="239"/>
      <c r="AL364" s="239"/>
      <c r="AM364" s="239"/>
      <c r="AN364" s="239"/>
      <c r="AO364" s="239"/>
      <c r="AP364" s="239"/>
      <c r="AQ364" s="239"/>
      <c r="AR364" s="239"/>
    </row>
    <row r="365" spans="1:44" s="251" customFormat="1" ht="35.25" customHeight="1" x14ac:dyDescent="0.2">
      <c r="A365" s="493" t="s">
        <v>1</v>
      </c>
      <c r="B365" s="494"/>
      <c r="C365" s="494"/>
      <c r="D365" s="494"/>
      <c r="E365" s="455" t="s">
        <v>245</v>
      </c>
      <c r="F365" s="455"/>
      <c r="G365" s="455"/>
      <c r="H365" s="455"/>
      <c r="I365" s="455"/>
      <c r="J365" s="239"/>
      <c r="K365" s="239"/>
      <c r="L365" s="239"/>
      <c r="M365" s="239"/>
      <c r="N365" s="239"/>
      <c r="O365" s="239"/>
      <c r="P365" s="239"/>
      <c r="Q365" s="239"/>
      <c r="R365" s="239"/>
      <c r="S365" s="239"/>
      <c r="T365" s="239"/>
      <c r="U365" s="239"/>
      <c r="V365" s="239"/>
      <c r="W365" s="239"/>
      <c r="X365" s="239"/>
      <c r="Y365" s="239"/>
      <c r="Z365" s="239"/>
      <c r="AA365" s="239"/>
      <c r="AB365" s="239"/>
      <c r="AC365" s="239"/>
      <c r="AD365" s="239"/>
      <c r="AE365" s="239"/>
      <c r="AF365" s="239"/>
      <c r="AG365" s="239"/>
      <c r="AH365" s="239"/>
      <c r="AI365" s="239"/>
      <c r="AJ365" s="239"/>
      <c r="AK365" s="239"/>
      <c r="AL365" s="239"/>
      <c r="AM365" s="239"/>
      <c r="AN365" s="239"/>
      <c r="AO365" s="239"/>
      <c r="AP365" s="239"/>
      <c r="AQ365" s="239"/>
      <c r="AR365" s="239"/>
    </row>
    <row r="366" spans="1:44" s="251" customFormat="1" ht="35.25" customHeight="1" x14ac:dyDescent="0.2">
      <c r="A366" s="493" t="s">
        <v>2</v>
      </c>
      <c r="B366" s="494"/>
      <c r="C366" s="494"/>
      <c r="D366" s="494"/>
      <c r="E366" s="500" t="s">
        <v>759</v>
      </c>
      <c r="F366" s="500"/>
      <c r="G366" s="500"/>
      <c r="H366" s="500"/>
      <c r="I366" s="500"/>
      <c r="J366" s="239"/>
      <c r="K366" s="239"/>
      <c r="L366" s="239"/>
      <c r="M366" s="239"/>
      <c r="N366" s="239"/>
      <c r="O366" s="239"/>
      <c r="P366" s="239"/>
      <c r="Q366" s="239"/>
      <c r="R366" s="239"/>
      <c r="S366" s="239"/>
      <c r="T366" s="239"/>
      <c r="U366" s="239"/>
      <c r="V366" s="239"/>
      <c r="W366" s="239"/>
      <c r="X366" s="239"/>
      <c r="Y366" s="239"/>
      <c r="Z366" s="239"/>
      <c r="AA366" s="239"/>
      <c r="AB366" s="239"/>
      <c r="AC366" s="239"/>
      <c r="AD366" s="239"/>
      <c r="AE366" s="239"/>
      <c r="AF366" s="239"/>
      <c r="AG366" s="239"/>
      <c r="AH366" s="239"/>
      <c r="AI366" s="239"/>
      <c r="AJ366" s="239"/>
      <c r="AK366" s="239"/>
      <c r="AL366" s="239"/>
      <c r="AM366" s="239"/>
      <c r="AN366" s="239"/>
      <c r="AO366" s="239"/>
      <c r="AP366" s="239"/>
      <c r="AQ366" s="239"/>
      <c r="AR366" s="239"/>
    </row>
    <row r="367" spans="1:44" s="239" customFormat="1" ht="17.25" customHeight="1" x14ac:dyDescent="0.2">
      <c r="A367" s="252"/>
      <c r="B367" s="252"/>
      <c r="C367" s="252"/>
      <c r="D367" s="252"/>
      <c r="E367" s="253"/>
      <c r="F367" s="253"/>
      <c r="G367" s="253"/>
      <c r="H367" s="253"/>
      <c r="I367" s="253"/>
    </row>
    <row r="368" spans="1:44" s="255" customFormat="1" x14ac:dyDescent="0.2">
      <c r="A368" s="254"/>
      <c r="J368" s="239"/>
      <c r="K368" s="239"/>
      <c r="L368" s="239"/>
      <c r="M368" s="239"/>
      <c r="N368" s="239"/>
      <c r="O368" s="239"/>
      <c r="P368" s="239"/>
      <c r="Q368" s="239"/>
      <c r="R368" s="239"/>
      <c r="S368" s="239"/>
      <c r="T368" s="239"/>
      <c r="U368" s="239"/>
      <c r="V368" s="239"/>
      <c r="W368" s="239"/>
      <c r="X368" s="239"/>
      <c r="Y368" s="239"/>
      <c r="Z368" s="239"/>
      <c r="AA368" s="239"/>
      <c r="AB368" s="239"/>
      <c r="AC368" s="239"/>
      <c r="AD368" s="239"/>
      <c r="AE368" s="239"/>
      <c r="AF368" s="239"/>
      <c r="AG368" s="239"/>
      <c r="AH368" s="239"/>
      <c r="AI368" s="239"/>
      <c r="AJ368" s="239"/>
      <c r="AK368" s="239"/>
      <c r="AL368" s="239"/>
      <c r="AM368" s="239"/>
      <c r="AN368" s="239"/>
      <c r="AO368" s="239"/>
      <c r="AP368" s="239"/>
      <c r="AQ368" s="239"/>
      <c r="AR368" s="239"/>
    </row>
    <row r="369" spans="10:44" s="255" customFormat="1" x14ac:dyDescent="0.2">
      <c r="J369" s="239"/>
      <c r="K369" s="239"/>
      <c r="L369" s="239"/>
      <c r="M369" s="239"/>
      <c r="N369" s="239"/>
      <c r="O369" s="239"/>
      <c r="P369" s="239"/>
      <c r="Q369" s="239"/>
      <c r="R369" s="239"/>
      <c r="S369" s="239"/>
      <c r="T369" s="239"/>
      <c r="U369" s="239"/>
      <c r="V369" s="239"/>
      <c r="W369" s="239"/>
      <c r="X369" s="239"/>
      <c r="Y369" s="239"/>
      <c r="Z369" s="239"/>
      <c r="AA369" s="239"/>
      <c r="AB369" s="239"/>
      <c r="AC369" s="239"/>
      <c r="AD369" s="239"/>
      <c r="AE369" s="239"/>
      <c r="AF369" s="239"/>
      <c r="AG369" s="239"/>
      <c r="AH369" s="239"/>
      <c r="AI369" s="239"/>
      <c r="AJ369" s="239"/>
      <c r="AK369" s="239"/>
      <c r="AL369" s="239"/>
      <c r="AM369" s="239"/>
      <c r="AN369" s="239"/>
      <c r="AO369" s="239"/>
      <c r="AP369" s="239"/>
      <c r="AQ369" s="239"/>
      <c r="AR369" s="239"/>
    </row>
    <row r="370" spans="10:44" s="255" customFormat="1" x14ac:dyDescent="0.2">
      <c r="J370" s="239"/>
      <c r="K370" s="239"/>
      <c r="L370" s="239"/>
      <c r="M370" s="239"/>
      <c r="N370" s="239"/>
      <c r="O370" s="239"/>
      <c r="P370" s="239"/>
      <c r="Q370" s="239"/>
      <c r="R370" s="239"/>
      <c r="S370" s="239"/>
      <c r="T370" s="239"/>
      <c r="U370" s="239"/>
      <c r="V370" s="239"/>
      <c r="W370" s="239"/>
      <c r="X370" s="239"/>
      <c r="Y370" s="239"/>
      <c r="Z370" s="239"/>
      <c r="AA370" s="239"/>
      <c r="AB370" s="239"/>
      <c r="AC370" s="239"/>
      <c r="AD370" s="239"/>
      <c r="AE370" s="239"/>
      <c r="AF370" s="239"/>
      <c r="AG370" s="239"/>
      <c r="AH370" s="239"/>
      <c r="AI370" s="239"/>
      <c r="AJ370" s="239"/>
      <c r="AK370" s="239"/>
      <c r="AL370" s="239"/>
      <c r="AM370" s="239"/>
      <c r="AN370" s="239"/>
      <c r="AO370" s="239"/>
      <c r="AP370" s="239"/>
      <c r="AQ370" s="239"/>
      <c r="AR370" s="239"/>
    </row>
    <row r="371" spans="10:44" s="255" customFormat="1" x14ac:dyDescent="0.2">
      <c r="J371" s="239"/>
      <c r="K371" s="239"/>
      <c r="L371" s="239"/>
      <c r="M371" s="239"/>
      <c r="N371" s="239"/>
      <c r="O371" s="239"/>
      <c r="P371" s="239"/>
      <c r="Q371" s="239"/>
      <c r="R371" s="239"/>
      <c r="S371" s="239"/>
      <c r="T371" s="239"/>
      <c r="U371" s="239"/>
      <c r="V371" s="239"/>
      <c r="W371" s="239"/>
      <c r="X371" s="239"/>
      <c r="Y371" s="239"/>
      <c r="Z371" s="239"/>
      <c r="AA371" s="239"/>
      <c r="AB371" s="239"/>
      <c r="AC371" s="239"/>
      <c r="AD371" s="239"/>
      <c r="AE371" s="239"/>
      <c r="AF371" s="239"/>
      <c r="AG371" s="239"/>
      <c r="AH371" s="239"/>
      <c r="AI371" s="239"/>
      <c r="AJ371" s="239"/>
      <c r="AK371" s="239"/>
      <c r="AL371" s="239"/>
      <c r="AM371" s="239"/>
      <c r="AN371" s="239"/>
      <c r="AO371" s="239"/>
      <c r="AP371" s="239"/>
      <c r="AQ371" s="239"/>
      <c r="AR371" s="239"/>
    </row>
    <row r="372" spans="10:44" s="255" customFormat="1" x14ac:dyDescent="0.2">
      <c r="J372" s="239"/>
      <c r="K372" s="239"/>
      <c r="L372" s="239"/>
      <c r="M372" s="239"/>
      <c r="N372" s="239"/>
      <c r="O372" s="239"/>
      <c r="P372" s="239"/>
      <c r="Q372" s="239"/>
      <c r="R372" s="239"/>
      <c r="S372" s="239"/>
      <c r="T372" s="239"/>
      <c r="U372" s="239"/>
      <c r="V372" s="239"/>
      <c r="W372" s="239"/>
      <c r="X372" s="239"/>
      <c r="Y372" s="239"/>
      <c r="Z372" s="239"/>
      <c r="AA372" s="239"/>
      <c r="AB372" s="239"/>
      <c r="AC372" s="239"/>
      <c r="AD372" s="239"/>
      <c r="AE372" s="239"/>
      <c r="AF372" s="239"/>
      <c r="AG372" s="239"/>
      <c r="AH372" s="239"/>
      <c r="AI372" s="239"/>
      <c r="AJ372" s="239"/>
      <c r="AK372" s="239"/>
      <c r="AL372" s="239"/>
      <c r="AM372" s="239"/>
      <c r="AN372" s="239"/>
      <c r="AO372" s="239"/>
      <c r="AP372" s="239"/>
      <c r="AQ372" s="239"/>
      <c r="AR372" s="239"/>
    </row>
    <row r="373" spans="10:44" s="255" customFormat="1" x14ac:dyDescent="0.2">
      <c r="J373" s="239"/>
      <c r="K373" s="239"/>
      <c r="L373" s="239"/>
      <c r="M373" s="239"/>
      <c r="N373" s="239"/>
      <c r="O373" s="239"/>
      <c r="P373" s="239"/>
      <c r="Q373" s="239"/>
      <c r="R373" s="239"/>
      <c r="S373" s="239"/>
      <c r="T373" s="239"/>
      <c r="U373" s="239"/>
      <c r="V373" s="239"/>
      <c r="W373" s="239"/>
      <c r="X373" s="239"/>
      <c r="Y373" s="239"/>
      <c r="Z373" s="239"/>
      <c r="AA373" s="239"/>
      <c r="AB373" s="239"/>
      <c r="AC373" s="239"/>
      <c r="AD373" s="239"/>
      <c r="AE373" s="239"/>
      <c r="AF373" s="239"/>
      <c r="AG373" s="239"/>
      <c r="AH373" s="239"/>
      <c r="AI373" s="239"/>
      <c r="AJ373" s="239"/>
      <c r="AK373" s="239"/>
      <c r="AL373" s="239"/>
      <c r="AM373" s="239"/>
      <c r="AN373" s="239"/>
      <c r="AO373" s="239"/>
      <c r="AP373" s="239"/>
      <c r="AQ373" s="239"/>
      <c r="AR373" s="239"/>
    </row>
    <row r="374" spans="10:44" s="255" customFormat="1" x14ac:dyDescent="0.2">
      <c r="J374" s="239"/>
      <c r="K374" s="239"/>
      <c r="L374" s="239"/>
      <c r="M374" s="239"/>
      <c r="N374" s="239"/>
      <c r="O374" s="239"/>
      <c r="P374" s="239"/>
      <c r="Q374" s="239"/>
      <c r="R374" s="239"/>
      <c r="S374" s="239"/>
      <c r="T374" s="239"/>
      <c r="U374" s="239"/>
      <c r="V374" s="239"/>
      <c r="W374" s="239"/>
      <c r="X374" s="239"/>
      <c r="Y374" s="239"/>
      <c r="Z374" s="239"/>
      <c r="AA374" s="239"/>
      <c r="AB374" s="239"/>
      <c r="AC374" s="239"/>
      <c r="AD374" s="239"/>
      <c r="AE374" s="239"/>
      <c r="AF374" s="239"/>
      <c r="AG374" s="239"/>
      <c r="AH374" s="239"/>
      <c r="AI374" s="239"/>
      <c r="AJ374" s="239"/>
      <c r="AK374" s="239"/>
      <c r="AL374" s="239"/>
      <c r="AM374" s="239"/>
      <c r="AN374" s="239"/>
      <c r="AO374" s="239"/>
      <c r="AP374" s="239"/>
      <c r="AQ374" s="239"/>
      <c r="AR374" s="239"/>
    </row>
    <row r="375" spans="10:44" s="255" customFormat="1" x14ac:dyDescent="0.2">
      <c r="J375" s="239"/>
      <c r="K375" s="239"/>
      <c r="L375" s="239"/>
      <c r="M375" s="239"/>
      <c r="N375" s="239"/>
      <c r="O375" s="239"/>
      <c r="P375" s="239"/>
      <c r="Q375" s="239"/>
      <c r="R375" s="239"/>
      <c r="S375" s="239"/>
      <c r="T375" s="239"/>
      <c r="U375" s="239"/>
      <c r="V375" s="239"/>
      <c r="W375" s="239"/>
      <c r="X375" s="239"/>
      <c r="Y375" s="239"/>
      <c r="Z375" s="239"/>
      <c r="AA375" s="239"/>
      <c r="AB375" s="239"/>
      <c r="AC375" s="239"/>
      <c r="AD375" s="239"/>
      <c r="AE375" s="239"/>
      <c r="AF375" s="239"/>
      <c r="AG375" s="239"/>
      <c r="AH375" s="239"/>
      <c r="AI375" s="239"/>
      <c r="AJ375" s="239"/>
      <c r="AK375" s="239"/>
      <c r="AL375" s="239"/>
      <c r="AM375" s="239"/>
      <c r="AN375" s="239"/>
      <c r="AO375" s="239"/>
      <c r="AP375" s="239"/>
      <c r="AQ375" s="239"/>
      <c r="AR375" s="239"/>
    </row>
    <row r="376" spans="10:44" s="255" customFormat="1" x14ac:dyDescent="0.2">
      <c r="J376" s="239"/>
      <c r="K376" s="239"/>
      <c r="L376" s="239"/>
      <c r="M376" s="239"/>
      <c r="N376" s="239"/>
      <c r="O376" s="239"/>
      <c r="P376" s="239"/>
      <c r="Q376" s="239"/>
      <c r="R376" s="239"/>
      <c r="S376" s="239"/>
      <c r="T376" s="239"/>
      <c r="U376" s="239"/>
      <c r="V376" s="239"/>
      <c r="W376" s="239"/>
      <c r="X376" s="239"/>
      <c r="Y376" s="239"/>
      <c r="Z376" s="239"/>
      <c r="AA376" s="239"/>
      <c r="AB376" s="239"/>
      <c r="AC376" s="239"/>
      <c r="AD376" s="239"/>
      <c r="AE376" s="239"/>
      <c r="AF376" s="239"/>
      <c r="AG376" s="239"/>
      <c r="AH376" s="239"/>
      <c r="AI376" s="239"/>
      <c r="AJ376" s="239"/>
      <c r="AK376" s="239"/>
      <c r="AL376" s="239"/>
      <c r="AM376" s="239"/>
      <c r="AN376" s="239"/>
      <c r="AO376" s="239"/>
      <c r="AP376" s="239"/>
      <c r="AQ376" s="239"/>
      <c r="AR376" s="239"/>
    </row>
    <row r="377" spans="10:44" s="255" customFormat="1" x14ac:dyDescent="0.2">
      <c r="J377" s="239"/>
      <c r="K377" s="239"/>
      <c r="L377" s="239"/>
      <c r="M377" s="239"/>
      <c r="N377" s="239"/>
      <c r="O377" s="239"/>
      <c r="P377" s="239"/>
      <c r="Q377" s="239"/>
      <c r="R377" s="239"/>
      <c r="S377" s="239"/>
      <c r="T377" s="239"/>
      <c r="U377" s="239"/>
      <c r="V377" s="239"/>
      <c r="W377" s="239"/>
      <c r="X377" s="239"/>
      <c r="Y377" s="239"/>
      <c r="Z377" s="239"/>
      <c r="AA377" s="239"/>
      <c r="AB377" s="239"/>
      <c r="AC377" s="239"/>
      <c r="AD377" s="239"/>
      <c r="AE377" s="239"/>
      <c r="AF377" s="239"/>
      <c r="AG377" s="239"/>
      <c r="AH377" s="239"/>
      <c r="AI377" s="239"/>
      <c r="AJ377" s="239"/>
      <c r="AK377" s="239"/>
      <c r="AL377" s="239"/>
      <c r="AM377" s="239"/>
      <c r="AN377" s="239"/>
      <c r="AO377" s="239"/>
      <c r="AP377" s="239"/>
      <c r="AQ377" s="239"/>
      <c r="AR377" s="239"/>
    </row>
    <row r="378" spans="10:44" s="255" customFormat="1" x14ac:dyDescent="0.2">
      <c r="J378" s="239"/>
      <c r="K378" s="239"/>
      <c r="L378" s="239"/>
      <c r="M378" s="239"/>
      <c r="N378" s="239"/>
      <c r="O378" s="239"/>
      <c r="P378" s="239"/>
      <c r="Q378" s="239"/>
      <c r="R378" s="239"/>
      <c r="S378" s="239"/>
      <c r="T378" s="239"/>
      <c r="U378" s="239"/>
      <c r="V378" s="239"/>
      <c r="W378" s="239"/>
      <c r="X378" s="239"/>
      <c r="Y378" s="239"/>
      <c r="Z378" s="239"/>
      <c r="AA378" s="239"/>
      <c r="AB378" s="239"/>
      <c r="AC378" s="239"/>
      <c r="AD378" s="239"/>
      <c r="AE378" s="239"/>
      <c r="AF378" s="239"/>
      <c r="AG378" s="239"/>
      <c r="AH378" s="239"/>
      <c r="AI378" s="239"/>
      <c r="AJ378" s="239"/>
      <c r="AK378" s="239"/>
      <c r="AL378" s="239"/>
      <c r="AM378" s="239"/>
      <c r="AN378" s="239"/>
      <c r="AO378" s="239"/>
      <c r="AP378" s="239"/>
      <c r="AQ378" s="239"/>
      <c r="AR378" s="239"/>
    </row>
    <row r="379" spans="10:44" s="255" customFormat="1" x14ac:dyDescent="0.2">
      <c r="J379" s="239"/>
      <c r="K379" s="239"/>
      <c r="L379" s="239"/>
      <c r="M379" s="239"/>
      <c r="N379" s="239"/>
      <c r="O379" s="239"/>
      <c r="P379" s="239"/>
      <c r="Q379" s="239"/>
      <c r="R379" s="239"/>
      <c r="S379" s="239"/>
      <c r="T379" s="239"/>
      <c r="U379" s="239"/>
      <c r="V379" s="239"/>
      <c r="W379" s="239"/>
      <c r="X379" s="239"/>
      <c r="Y379" s="239"/>
      <c r="Z379" s="239"/>
      <c r="AA379" s="239"/>
      <c r="AB379" s="239"/>
      <c r="AC379" s="239"/>
      <c r="AD379" s="239"/>
      <c r="AE379" s="239"/>
      <c r="AF379" s="239"/>
      <c r="AG379" s="239"/>
      <c r="AH379" s="239"/>
      <c r="AI379" s="239"/>
      <c r="AJ379" s="239"/>
      <c r="AK379" s="239"/>
      <c r="AL379" s="239"/>
      <c r="AM379" s="239"/>
      <c r="AN379" s="239"/>
      <c r="AO379" s="239"/>
      <c r="AP379" s="239"/>
      <c r="AQ379" s="239"/>
      <c r="AR379" s="239"/>
    </row>
    <row r="380" spans="10:44" s="255" customFormat="1" x14ac:dyDescent="0.2">
      <c r="J380" s="239"/>
      <c r="K380" s="239"/>
      <c r="L380" s="239"/>
      <c r="M380" s="239"/>
      <c r="N380" s="239"/>
      <c r="O380" s="239"/>
      <c r="P380" s="239"/>
      <c r="Q380" s="239"/>
      <c r="R380" s="239"/>
      <c r="S380" s="239"/>
      <c r="T380" s="239"/>
      <c r="U380" s="239"/>
      <c r="V380" s="239"/>
      <c r="W380" s="239"/>
      <c r="X380" s="239"/>
      <c r="Y380" s="239"/>
      <c r="Z380" s="239"/>
      <c r="AA380" s="239"/>
      <c r="AB380" s="239"/>
      <c r="AC380" s="239"/>
      <c r="AD380" s="239"/>
      <c r="AE380" s="239"/>
      <c r="AF380" s="239"/>
      <c r="AG380" s="239"/>
      <c r="AH380" s="239"/>
      <c r="AI380" s="239"/>
      <c r="AJ380" s="239"/>
      <c r="AK380" s="239"/>
      <c r="AL380" s="239"/>
      <c r="AM380" s="239"/>
      <c r="AN380" s="239"/>
      <c r="AO380" s="239"/>
      <c r="AP380" s="239"/>
      <c r="AQ380" s="239"/>
      <c r="AR380" s="239"/>
    </row>
    <row r="381" spans="10:44" s="255" customFormat="1" x14ac:dyDescent="0.2">
      <c r="J381" s="239"/>
      <c r="K381" s="239"/>
      <c r="L381" s="239"/>
      <c r="M381" s="239"/>
      <c r="N381" s="239"/>
      <c r="O381" s="239"/>
      <c r="P381" s="239"/>
      <c r="Q381" s="239"/>
      <c r="R381" s="239"/>
      <c r="S381" s="239"/>
      <c r="T381" s="239"/>
      <c r="U381" s="239"/>
      <c r="V381" s="239"/>
      <c r="W381" s="239"/>
      <c r="X381" s="239"/>
      <c r="Y381" s="239"/>
      <c r="Z381" s="239"/>
      <c r="AA381" s="239"/>
      <c r="AB381" s="239"/>
      <c r="AC381" s="239"/>
      <c r="AD381" s="239"/>
      <c r="AE381" s="239"/>
      <c r="AF381" s="239"/>
      <c r="AG381" s="239"/>
      <c r="AH381" s="239"/>
      <c r="AI381" s="239"/>
      <c r="AJ381" s="239"/>
      <c r="AK381" s="239"/>
      <c r="AL381" s="239"/>
      <c r="AM381" s="239"/>
      <c r="AN381" s="239"/>
      <c r="AO381" s="239"/>
      <c r="AP381" s="239"/>
      <c r="AQ381" s="239"/>
      <c r="AR381" s="239"/>
    </row>
    <row r="382" spans="10:44" s="255" customFormat="1" x14ac:dyDescent="0.2">
      <c r="J382" s="239"/>
      <c r="K382" s="239"/>
      <c r="L382" s="239"/>
      <c r="M382" s="239"/>
      <c r="N382" s="239"/>
      <c r="O382" s="239"/>
      <c r="P382" s="239"/>
      <c r="Q382" s="239"/>
      <c r="R382" s="239"/>
      <c r="S382" s="239"/>
      <c r="T382" s="239"/>
      <c r="U382" s="239"/>
      <c r="V382" s="239"/>
      <c r="W382" s="239"/>
      <c r="X382" s="239"/>
      <c r="Y382" s="239"/>
      <c r="Z382" s="239"/>
      <c r="AA382" s="239"/>
      <c r="AB382" s="239"/>
      <c r="AC382" s="239"/>
      <c r="AD382" s="239"/>
      <c r="AE382" s="239"/>
      <c r="AF382" s="239"/>
      <c r="AG382" s="239"/>
      <c r="AH382" s="239"/>
      <c r="AI382" s="239"/>
      <c r="AJ382" s="239"/>
      <c r="AK382" s="239"/>
      <c r="AL382" s="239"/>
      <c r="AM382" s="239"/>
      <c r="AN382" s="239"/>
      <c r="AO382" s="239"/>
      <c r="AP382" s="239"/>
      <c r="AQ382" s="239"/>
      <c r="AR382" s="239"/>
    </row>
    <row r="383" spans="10:44" s="255" customFormat="1" x14ac:dyDescent="0.2">
      <c r="J383" s="239"/>
      <c r="K383" s="239"/>
      <c r="L383" s="239"/>
      <c r="M383" s="239"/>
      <c r="N383" s="239"/>
      <c r="O383" s="239"/>
      <c r="P383" s="239"/>
      <c r="Q383" s="239"/>
      <c r="R383" s="239"/>
      <c r="S383" s="239"/>
      <c r="T383" s="239"/>
      <c r="U383" s="239"/>
      <c r="V383" s="239"/>
      <c r="W383" s="239"/>
      <c r="X383" s="239"/>
      <c r="Y383" s="239"/>
      <c r="Z383" s="239"/>
      <c r="AA383" s="239"/>
      <c r="AB383" s="239"/>
      <c r="AC383" s="239"/>
      <c r="AD383" s="239"/>
      <c r="AE383" s="239"/>
      <c r="AF383" s="239"/>
      <c r="AG383" s="239"/>
      <c r="AH383" s="239"/>
      <c r="AI383" s="239"/>
      <c r="AJ383" s="239"/>
      <c r="AK383" s="239"/>
      <c r="AL383" s="239"/>
      <c r="AM383" s="239"/>
      <c r="AN383" s="239"/>
      <c r="AO383" s="239"/>
      <c r="AP383" s="239"/>
      <c r="AQ383" s="239"/>
      <c r="AR383" s="239"/>
    </row>
    <row r="384" spans="10:44" s="255" customFormat="1" x14ac:dyDescent="0.2">
      <c r="J384" s="239"/>
      <c r="K384" s="239"/>
      <c r="L384" s="239"/>
      <c r="M384" s="239"/>
      <c r="N384" s="239"/>
      <c r="O384" s="239"/>
      <c r="P384" s="239"/>
      <c r="Q384" s="239"/>
      <c r="R384" s="239"/>
      <c r="S384" s="239"/>
      <c r="T384" s="239"/>
      <c r="U384" s="239"/>
      <c r="V384" s="239"/>
      <c r="W384" s="239"/>
      <c r="X384" s="239"/>
      <c r="Y384" s="239"/>
      <c r="Z384" s="239"/>
      <c r="AA384" s="239"/>
      <c r="AB384" s="239"/>
      <c r="AC384" s="239"/>
      <c r="AD384" s="239"/>
      <c r="AE384" s="239"/>
      <c r="AF384" s="239"/>
      <c r="AG384" s="239"/>
      <c r="AH384" s="239"/>
      <c r="AI384" s="239"/>
      <c r="AJ384" s="239"/>
      <c r="AK384" s="239"/>
      <c r="AL384" s="239"/>
      <c r="AM384" s="239"/>
      <c r="AN384" s="239"/>
      <c r="AO384" s="239"/>
      <c r="AP384" s="239"/>
      <c r="AQ384" s="239"/>
      <c r="AR384" s="239"/>
    </row>
    <row r="385" spans="10:44" s="255" customFormat="1" x14ac:dyDescent="0.2">
      <c r="J385" s="239"/>
      <c r="K385" s="239"/>
      <c r="L385" s="239"/>
      <c r="M385" s="239"/>
      <c r="N385" s="239"/>
      <c r="O385" s="239"/>
      <c r="P385" s="239"/>
      <c r="Q385" s="239"/>
      <c r="R385" s="239"/>
      <c r="S385" s="239"/>
      <c r="T385" s="239"/>
      <c r="U385" s="239"/>
      <c r="V385" s="239"/>
      <c r="W385" s="239"/>
      <c r="X385" s="239"/>
      <c r="Y385" s="239"/>
      <c r="Z385" s="239"/>
      <c r="AA385" s="239"/>
      <c r="AB385" s="239"/>
      <c r="AC385" s="239"/>
      <c r="AD385" s="239"/>
      <c r="AE385" s="239"/>
      <c r="AF385" s="239"/>
      <c r="AG385" s="239"/>
      <c r="AH385" s="239"/>
      <c r="AI385" s="239"/>
      <c r="AJ385" s="239"/>
      <c r="AK385" s="239"/>
      <c r="AL385" s="239"/>
      <c r="AM385" s="239"/>
      <c r="AN385" s="239"/>
      <c r="AO385" s="239"/>
      <c r="AP385" s="239"/>
      <c r="AQ385" s="239"/>
      <c r="AR385" s="239"/>
    </row>
    <row r="386" spans="10:44" s="255" customFormat="1" x14ac:dyDescent="0.2">
      <c r="J386" s="239"/>
      <c r="K386" s="239"/>
      <c r="L386" s="239"/>
      <c r="M386" s="239"/>
      <c r="N386" s="239"/>
      <c r="O386" s="239"/>
      <c r="P386" s="239"/>
      <c r="Q386" s="239"/>
      <c r="R386" s="239"/>
      <c r="S386" s="239"/>
      <c r="T386" s="239"/>
      <c r="U386" s="239"/>
      <c r="V386" s="239"/>
      <c r="W386" s="239"/>
      <c r="X386" s="239"/>
      <c r="Y386" s="239"/>
      <c r="Z386" s="239"/>
      <c r="AA386" s="239"/>
      <c r="AB386" s="239"/>
      <c r="AC386" s="239"/>
      <c r="AD386" s="239"/>
      <c r="AE386" s="239"/>
      <c r="AF386" s="239"/>
      <c r="AG386" s="239"/>
      <c r="AH386" s="239"/>
      <c r="AI386" s="239"/>
      <c r="AJ386" s="239"/>
      <c r="AK386" s="239"/>
      <c r="AL386" s="239"/>
      <c r="AM386" s="239"/>
      <c r="AN386" s="239"/>
      <c r="AO386" s="239"/>
      <c r="AP386" s="239"/>
      <c r="AQ386" s="239"/>
      <c r="AR386" s="239"/>
    </row>
    <row r="387" spans="10:44" s="255" customFormat="1" x14ac:dyDescent="0.2">
      <c r="J387" s="239"/>
      <c r="K387" s="239"/>
      <c r="L387" s="239"/>
      <c r="M387" s="239"/>
      <c r="N387" s="239"/>
      <c r="O387" s="239"/>
      <c r="P387" s="239"/>
      <c r="Q387" s="239"/>
      <c r="R387" s="239"/>
      <c r="S387" s="239"/>
      <c r="T387" s="239"/>
      <c r="U387" s="239"/>
      <c r="V387" s="239"/>
      <c r="W387" s="239"/>
      <c r="X387" s="239"/>
      <c r="Y387" s="239"/>
      <c r="Z387" s="239"/>
      <c r="AA387" s="239"/>
      <c r="AB387" s="239"/>
      <c r="AC387" s="239"/>
      <c r="AD387" s="239"/>
      <c r="AE387" s="239"/>
      <c r="AF387" s="239"/>
      <c r="AG387" s="239"/>
      <c r="AH387" s="239"/>
      <c r="AI387" s="239"/>
      <c r="AJ387" s="239"/>
      <c r="AK387" s="239"/>
      <c r="AL387" s="239"/>
      <c r="AM387" s="239"/>
      <c r="AN387" s="239"/>
      <c r="AO387" s="239"/>
      <c r="AP387" s="239"/>
      <c r="AQ387" s="239"/>
      <c r="AR387" s="239"/>
    </row>
    <row r="388" spans="10:44" s="255" customFormat="1" x14ac:dyDescent="0.2">
      <c r="J388" s="239"/>
      <c r="K388" s="239"/>
      <c r="L388" s="239"/>
      <c r="M388" s="239"/>
      <c r="N388" s="239"/>
      <c r="O388" s="239"/>
      <c r="P388" s="239"/>
      <c r="Q388" s="239"/>
      <c r="R388" s="239"/>
      <c r="S388" s="239"/>
      <c r="T388" s="239"/>
      <c r="U388" s="239"/>
      <c r="V388" s="239"/>
      <c r="W388" s="239"/>
      <c r="X388" s="239"/>
      <c r="Y388" s="239"/>
      <c r="Z388" s="239"/>
      <c r="AA388" s="239"/>
      <c r="AB388" s="239"/>
      <c r="AC388" s="239"/>
      <c r="AD388" s="239"/>
      <c r="AE388" s="239"/>
      <c r="AF388" s="239"/>
      <c r="AG388" s="239"/>
      <c r="AH388" s="239"/>
      <c r="AI388" s="239"/>
      <c r="AJ388" s="239"/>
      <c r="AK388" s="239"/>
      <c r="AL388" s="239"/>
      <c r="AM388" s="239"/>
      <c r="AN388" s="239"/>
      <c r="AO388" s="239"/>
      <c r="AP388" s="239"/>
      <c r="AQ388" s="239"/>
      <c r="AR388" s="239"/>
    </row>
    <row r="389" spans="10:44" s="255" customFormat="1" x14ac:dyDescent="0.2">
      <c r="J389" s="239"/>
      <c r="K389" s="239"/>
      <c r="L389" s="239"/>
      <c r="M389" s="239"/>
      <c r="N389" s="239"/>
      <c r="O389" s="239"/>
      <c r="P389" s="239"/>
      <c r="Q389" s="239"/>
      <c r="R389" s="239"/>
      <c r="S389" s="239"/>
      <c r="T389" s="239"/>
      <c r="U389" s="239"/>
      <c r="V389" s="239"/>
      <c r="W389" s="239"/>
      <c r="X389" s="239"/>
      <c r="Y389" s="239"/>
      <c r="Z389" s="239"/>
      <c r="AA389" s="239"/>
      <c r="AB389" s="239"/>
      <c r="AC389" s="239"/>
      <c r="AD389" s="239"/>
      <c r="AE389" s="239"/>
      <c r="AF389" s="239"/>
      <c r="AG389" s="239"/>
      <c r="AH389" s="239"/>
      <c r="AI389" s="239"/>
      <c r="AJ389" s="239"/>
      <c r="AK389" s="239"/>
      <c r="AL389" s="239"/>
      <c r="AM389" s="239"/>
      <c r="AN389" s="239"/>
      <c r="AO389" s="239"/>
      <c r="AP389" s="239"/>
      <c r="AQ389" s="239"/>
      <c r="AR389" s="239"/>
    </row>
    <row r="390" spans="10:44" s="255" customFormat="1" x14ac:dyDescent="0.2">
      <c r="J390" s="239"/>
      <c r="K390" s="239"/>
      <c r="L390" s="239"/>
      <c r="M390" s="239"/>
      <c r="N390" s="239"/>
      <c r="O390" s="239"/>
      <c r="P390" s="239"/>
      <c r="Q390" s="239"/>
      <c r="R390" s="239"/>
      <c r="S390" s="239"/>
      <c r="T390" s="239"/>
      <c r="U390" s="239"/>
      <c r="V390" s="239"/>
      <c r="W390" s="239"/>
      <c r="X390" s="239"/>
      <c r="Y390" s="239"/>
      <c r="Z390" s="239"/>
      <c r="AA390" s="239"/>
      <c r="AB390" s="239"/>
      <c r="AC390" s="239"/>
      <c r="AD390" s="239"/>
      <c r="AE390" s="239"/>
      <c r="AF390" s="239"/>
      <c r="AG390" s="239"/>
      <c r="AH390" s="239"/>
      <c r="AI390" s="239"/>
      <c r="AJ390" s="239"/>
      <c r="AK390" s="239"/>
      <c r="AL390" s="239"/>
      <c r="AM390" s="239"/>
      <c r="AN390" s="239"/>
      <c r="AO390" s="239"/>
      <c r="AP390" s="239"/>
      <c r="AQ390" s="239"/>
      <c r="AR390" s="239"/>
    </row>
    <row r="391" spans="10:44" s="255" customFormat="1" x14ac:dyDescent="0.2">
      <c r="J391" s="239"/>
      <c r="K391" s="239"/>
      <c r="L391" s="239"/>
      <c r="M391" s="239"/>
      <c r="N391" s="239"/>
      <c r="O391" s="239"/>
      <c r="P391" s="239"/>
      <c r="Q391" s="239"/>
      <c r="R391" s="239"/>
      <c r="S391" s="239"/>
      <c r="T391" s="239"/>
      <c r="U391" s="239"/>
      <c r="V391" s="239"/>
      <c r="W391" s="239"/>
      <c r="X391" s="239"/>
      <c r="Y391" s="239"/>
      <c r="Z391" s="239"/>
      <c r="AA391" s="239"/>
      <c r="AB391" s="239"/>
      <c r="AC391" s="239"/>
      <c r="AD391" s="239"/>
      <c r="AE391" s="239"/>
      <c r="AF391" s="239"/>
      <c r="AG391" s="239"/>
      <c r="AH391" s="239"/>
      <c r="AI391" s="239"/>
      <c r="AJ391" s="239"/>
      <c r="AK391" s="239"/>
      <c r="AL391" s="239"/>
      <c r="AM391" s="239"/>
      <c r="AN391" s="239"/>
      <c r="AO391" s="239"/>
      <c r="AP391" s="239"/>
      <c r="AQ391" s="239"/>
      <c r="AR391" s="239"/>
    </row>
    <row r="392" spans="10:44" s="255" customFormat="1" x14ac:dyDescent="0.2">
      <c r="J392" s="239"/>
      <c r="K392" s="239"/>
      <c r="L392" s="239"/>
      <c r="M392" s="239"/>
      <c r="N392" s="239"/>
      <c r="O392" s="239"/>
      <c r="P392" s="239"/>
      <c r="Q392" s="239"/>
      <c r="R392" s="239"/>
      <c r="S392" s="239"/>
      <c r="T392" s="239"/>
      <c r="U392" s="239"/>
      <c r="V392" s="239"/>
      <c r="W392" s="239"/>
      <c r="X392" s="239"/>
      <c r="Y392" s="239"/>
      <c r="Z392" s="239"/>
      <c r="AA392" s="239"/>
      <c r="AB392" s="239"/>
      <c r="AC392" s="239"/>
      <c r="AD392" s="239"/>
      <c r="AE392" s="239"/>
      <c r="AF392" s="239"/>
      <c r="AG392" s="239"/>
      <c r="AH392" s="239"/>
      <c r="AI392" s="239"/>
      <c r="AJ392" s="239"/>
      <c r="AK392" s="239"/>
      <c r="AL392" s="239"/>
      <c r="AM392" s="239"/>
      <c r="AN392" s="239"/>
      <c r="AO392" s="239"/>
      <c r="AP392" s="239"/>
      <c r="AQ392" s="239"/>
      <c r="AR392" s="239"/>
    </row>
    <row r="393" spans="10:44" s="255" customFormat="1" x14ac:dyDescent="0.2">
      <c r="J393" s="239"/>
      <c r="K393" s="239"/>
      <c r="L393" s="239"/>
      <c r="M393" s="239"/>
      <c r="N393" s="239"/>
      <c r="O393" s="239"/>
      <c r="P393" s="239"/>
      <c r="Q393" s="239"/>
      <c r="R393" s="239"/>
      <c r="S393" s="239"/>
      <c r="T393" s="239"/>
      <c r="U393" s="239"/>
      <c r="V393" s="239"/>
      <c r="W393" s="239"/>
      <c r="X393" s="239"/>
      <c r="Y393" s="239"/>
      <c r="Z393" s="239"/>
      <c r="AA393" s="239"/>
      <c r="AB393" s="239"/>
      <c r="AC393" s="239"/>
      <c r="AD393" s="239"/>
      <c r="AE393" s="239"/>
      <c r="AF393" s="239"/>
      <c r="AG393" s="239"/>
      <c r="AH393" s="239"/>
      <c r="AI393" s="239"/>
      <c r="AJ393" s="239"/>
      <c r="AK393" s="239"/>
      <c r="AL393" s="239"/>
      <c r="AM393" s="239"/>
      <c r="AN393" s="239"/>
      <c r="AO393" s="239"/>
      <c r="AP393" s="239"/>
      <c r="AQ393" s="239"/>
      <c r="AR393" s="239"/>
    </row>
    <row r="394" spans="10:44" s="255" customFormat="1" x14ac:dyDescent="0.2">
      <c r="J394" s="239"/>
      <c r="K394" s="239"/>
      <c r="L394" s="239"/>
      <c r="M394" s="239"/>
      <c r="N394" s="239"/>
      <c r="O394" s="239"/>
      <c r="P394" s="239"/>
      <c r="Q394" s="239"/>
      <c r="R394" s="239"/>
      <c r="S394" s="239"/>
      <c r="T394" s="239"/>
      <c r="U394" s="239"/>
      <c r="V394" s="239"/>
      <c r="W394" s="239"/>
      <c r="X394" s="239"/>
      <c r="Y394" s="239"/>
      <c r="Z394" s="239"/>
      <c r="AA394" s="239"/>
      <c r="AB394" s="239"/>
      <c r="AC394" s="239"/>
      <c r="AD394" s="239"/>
      <c r="AE394" s="239"/>
      <c r="AF394" s="239"/>
      <c r="AG394" s="239"/>
      <c r="AH394" s="239"/>
      <c r="AI394" s="239"/>
      <c r="AJ394" s="239"/>
      <c r="AK394" s="239"/>
      <c r="AL394" s="239"/>
      <c r="AM394" s="239"/>
      <c r="AN394" s="239"/>
      <c r="AO394" s="239"/>
      <c r="AP394" s="239"/>
      <c r="AQ394" s="239"/>
      <c r="AR394" s="239"/>
    </row>
    <row r="395" spans="10:44" s="255" customFormat="1" x14ac:dyDescent="0.2">
      <c r="J395" s="239"/>
      <c r="K395" s="239"/>
      <c r="L395" s="239"/>
      <c r="M395" s="239"/>
      <c r="N395" s="239"/>
      <c r="O395" s="239"/>
      <c r="P395" s="239"/>
      <c r="Q395" s="239"/>
      <c r="R395" s="239"/>
      <c r="S395" s="239"/>
      <c r="T395" s="239"/>
      <c r="U395" s="239"/>
      <c r="V395" s="239"/>
      <c r="W395" s="239"/>
      <c r="X395" s="239"/>
      <c r="Y395" s="239"/>
      <c r="Z395" s="239"/>
      <c r="AA395" s="239"/>
      <c r="AB395" s="239"/>
      <c r="AC395" s="239"/>
      <c r="AD395" s="239"/>
      <c r="AE395" s="239"/>
      <c r="AF395" s="239"/>
      <c r="AG395" s="239"/>
      <c r="AH395" s="239"/>
      <c r="AI395" s="239"/>
      <c r="AJ395" s="239"/>
      <c r="AK395" s="239"/>
      <c r="AL395" s="239"/>
      <c r="AM395" s="239"/>
      <c r="AN395" s="239"/>
      <c r="AO395" s="239"/>
      <c r="AP395" s="239"/>
      <c r="AQ395" s="239"/>
      <c r="AR395" s="239"/>
    </row>
    <row r="396" spans="10:44" s="255" customFormat="1" x14ac:dyDescent="0.2">
      <c r="J396" s="239"/>
      <c r="K396" s="239"/>
      <c r="L396" s="239"/>
      <c r="M396" s="239"/>
      <c r="N396" s="239"/>
      <c r="O396" s="239"/>
      <c r="P396" s="239"/>
      <c r="Q396" s="239"/>
      <c r="R396" s="239"/>
      <c r="S396" s="239"/>
      <c r="T396" s="239"/>
      <c r="U396" s="239"/>
      <c r="V396" s="239"/>
      <c r="W396" s="239"/>
      <c r="X396" s="239"/>
      <c r="Y396" s="239"/>
      <c r="Z396" s="239"/>
      <c r="AA396" s="239"/>
      <c r="AB396" s="239"/>
      <c r="AC396" s="239"/>
      <c r="AD396" s="239"/>
      <c r="AE396" s="239"/>
      <c r="AF396" s="239"/>
      <c r="AG396" s="239"/>
      <c r="AH396" s="239"/>
      <c r="AI396" s="239"/>
      <c r="AJ396" s="239"/>
      <c r="AK396" s="239"/>
      <c r="AL396" s="239"/>
      <c r="AM396" s="239"/>
      <c r="AN396" s="239"/>
      <c r="AO396" s="239"/>
      <c r="AP396" s="239"/>
      <c r="AQ396" s="239"/>
      <c r="AR396" s="239"/>
    </row>
    <row r="397" spans="10:44" s="255" customFormat="1" x14ac:dyDescent="0.2">
      <c r="J397" s="239"/>
      <c r="K397" s="239"/>
      <c r="L397" s="239"/>
      <c r="M397" s="239"/>
      <c r="N397" s="239"/>
      <c r="O397" s="239"/>
      <c r="P397" s="239"/>
      <c r="Q397" s="239"/>
      <c r="R397" s="239"/>
      <c r="S397" s="239"/>
      <c r="T397" s="239"/>
      <c r="U397" s="239"/>
      <c r="V397" s="239"/>
      <c r="W397" s="239"/>
      <c r="X397" s="239"/>
      <c r="Y397" s="239"/>
      <c r="Z397" s="239"/>
      <c r="AA397" s="239"/>
      <c r="AB397" s="239"/>
      <c r="AC397" s="239"/>
      <c r="AD397" s="239"/>
      <c r="AE397" s="239"/>
      <c r="AF397" s="239"/>
      <c r="AG397" s="239"/>
      <c r="AH397" s="239"/>
      <c r="AI397" s="239"/>
      <c r="AJ397" s="239"/>
      <c r="AK397" s="239"/>
      <c r="AL397" s="239"/>
      <c r="AM397" s="239"/>
      <c r="AN397" s="239"/>
      <c r="AO397" s="239"/>
      <c r="AP397" s="239"/>
      <c r="AQ397" s="239"/>
      <c r="AR397" s="239"/>
    </row>
    <row r="398" spans="10:44" s="255" customFormat="1" x14ac:dyDescent="0.2">
      <c r="J398" s="239"/>
      <c r="K398" s="239"/>
      <c r="L398" s="239"/>
      <c r="M398" s="239"/>
      <c r="N398" s="239"/>
      <c r="O398" s="239"/>
      <c r="P398" s="239"/>
      <c r="Q398" s="239"/>
      <c r="R398" s="239"/>
      <c r="S398" s="239"/>
      <c r="T398" s="239"/>
      <c r="U398" s="239"/>
      <c r="V398" s="239"/>
      <c r="W398" s="239"/>
      <c r="X398" s="239"/>
      <c r="Y398" s="239"/>
      <c r="Z398" s="239"/>
      <c r="AA398" s="239"/>
      <c r="AB398" s="239"/>
      <c r="AC398" s="239"/>
      <c r="AD398" s="239"/>
      <c r="AE398" s="239"/>
      <c r="AF398" s="239"/>
      <c r="AG398" s="239"/>
      <c r="AH398" s="239"/>
      <c r="AI398" s="239"/>
      <c r="AJ398" s="239"/>
      <c r="AK398" s="239"/>
      <c r="AL398" s="239"/>
      <c r="AM398" s="239"/>
      <c r="AN398" s="239"/>
      <c r="AO398" s="239"/>
      <c r="AP398" s="239"/>
      <c r="AQ398" s="239"/>
      <c r="AR398" s="239"/>
    </row>
    <row r="399" spans="10:44" s="255" customFormat="1" x14ac:dyDescent="0.2">
      <c r="J399" s="239"/>
      <c r="K399" s="239"/>
      <c r="L399" s="239"/>
      <c r="M399" s="239"/>
      <c r="N399" s="239"/>
      <c r="O399" s="239"/>
      <c r="P399" s="239"/>
      <c r="Q399" s="239"/>
      <c r="R399" s="239"/>
      <c r="S399" s="239"/>
      <c r="T399" s="239"/>
      <c r="U399" s="239"/>
      <c r="V399" s="239"/>
      <c r="W399" s="239"/>
      <c r="X399" s="239"/>
      <c r="Y399" s="239"/>
      <c r="Z399" s="239"/>
      <c r="AA399" s="239"/>
      <c r="AB399" s="239"/>
      <c r="AC399" s="239"/>
      <c r="AD399" s="239"/>
      <c r="AE399" s="239"/>
      <c r="AF399" s="239"/>
      <c r="AG399" s="239"/>
      <c r="AH399" s="239"/>
      <c r="AI399" s="239"/>
      <c r="AJ399" s="239"/>
      <c r="AK399" s="239"/>
      <c r="AL399" s="239"/>
      <c r="AM399" s="239"/>
      <c r="AN399" s="239"/>
      <c r="AO399" s="239"/>
      <c r="AP399" s="239"/>
      <c r="AQ399" s="239"/>
      <c r="AR399" s="239"/>
    </row>
    <row r="400" spans="10:44" s="255" customFormat="1" x14ac:dyDescent="0.2">
      <c r="J400" s="239"/>
      <c r="K400" s="239"/>
      <c r="L400" s="239"/>
      <c r="M400" s="239"/>
      <c r="N400" s="239"/>
      <c r="O400" s="239"/>
      <c r="P400" s="239"/>
      <c r="Q400" s="239"/>
      <c r="R400" s="239"/>
      <c r="S400" s="239"/>
      <c r="T400" s="239"/>
      <c r="U400" s="239"/>
      <c r="V400" s="239"/>
      <c r="W400" s="239"/>
      <c r="X400" s="239"/>
      <c r="Y400" s="239"/>
      <c r="Z400" s="239"/>
      <c r="AA400" s="239"/>
      <c r="AB400" s="239"/>
      <c r="AC400" s="239"/>
      <c r="AD400" s="239"/>
      <c r="AE400" s="239"/>
      <c r="AF400" s="239"/>
      <c r="AG400" s="239"/>
      <c r="AH400" s="239"/>
      <c r="AI400" s="239"/>
      <c r="AJ400" s="239"/>
      <c r="AK400" s="239"/>
      <c r="AL400" s="239"/>
      <c r="AM400" s="239"/>
      <c r="AN400" s="239"/>
      <c r="AO400" s="239"/>
      <c r="AP400" s="239"/>
      <c r="AQ400" s="239"/>
      <c r="AR400" s="239"/>
    </row>
    <row r="401" spans="10:44" s="255" customFormat="1" x14ac:dyDescent="0.2">
      <c r="J401" s="239"/>
      <c r="K401" s="239"/>
      <c r="L401" s="239"/>
      <c r="M401" s="239"/>
      <c r="N401" s="239"/>
      <c r="O401" s="239"/>
      <c r="P401" s="239"/>
      <c r="Q401" s="239"/>
      <c r="R401" s="239"/>
      <c r="S401" s="239"/>
      <c r="T401" s="239"/>
      <c r="U401" s="239"/>
      <c r="V401" s="239"/>
      <c r="W401" s="239"/>
      <c r="X401" s="239"/>
      <c r="Y401" s="239"/>
      <c r="Z401" s="239"/>
      <c r="AA401" s="239"/>
      <c r="AB401" s="239"/>
      <c r="AC401" s="239"/>
      <c r="AD401" s="239"/>
      <c r="AE401" s="239"/>
      <c r="AF401" s="239"/>
      <c r="AG401" s="239"/>
      <c r="AH401" s="239"/>
      <c r="AI401" s="239"/>
      <c r="AJ401" s="239"/>
      <c r="AK401" s="239"/>
      <c r="AL401" s="239"/>
      <c r="AM401" s="239"/>
      <c r="AN401" s="239"/>
      <c r="AO401" s="239"/>
      <c r="AP401" s="239"/>
      <c r="AQ401" s="239"/>
      <c r="AR401" s="239"/>
    </row>
    <row r="402" spans="10:44" s="255" customFormat="1" x14ac:dyDescent="0.2">
      <c r="J402" s="239"/>
      <c r="K402" s="239"/>
      <c r="L402" s="239"/>
      <c r="M402" s="239"/>
      <c r="N402" s="239"/>
      <c r="O402" s="239"/>
      <c r="P402" s="239"/>
      <c r="Q402" s="239"/>
      <c r="R402" s="239"/>
      <c r="S402" s="239"/>
      <c r="T402" s="239"/>
      <c r="U402" s="239"/>
      <c r="V402" s="239"/>
      <c r="W402" s="239"/>
      <c r="X402" s="239"/>
      <c r="Y402" s="239"/>
      <c r="Z402" s="239"/>
      <c r="AA402" s="239"/>
      <c r="AB402" s="239"/>
      <c r="AC402" s="239"/>
      <c r="AD402" s="239"/>
      <c r="AE402" s="239"/>
      <c r="AF402" s="239"/>
      <c r="AG402" s="239"/>
      <c r="AH402" s="239"/>
      <c r="AI402" s="239"/>
      <c r="AJ402" s="239"/>
      <c r="AK402" s="239"/>
      <c r="AL402" s="239"/>
      <c r="AM402" s="239"/>
      <c r="AN402" s="239"/>
      <c r="AO402" s="239"/>
      <c r="AP402" s="239"/>
      <c r="AQ402" s="239"/>
      <c r="AR402" s="239"/>
    </row>
  </sheetData>
  <mergeCells count="16">
    <mergeCell ref="A365:D365"/>
    <mergeCell ref="E365:I365"/>
    <mergeCell ref="A366:D366"/>
    <mergeCell ref="E366:I366"/>
    <mergeCell ref="A362:D362"/>
    <mergeCell ref="E362:I362"/>
    <mergeCell ref="A363:D363"/>
    <mergeCell ref="E363:I363"/>
    <mergeCell ref="A364:D364"/>
    <mergeCell ref="E364:I364"/>
    <mergeCell ref="A1:I1"/>
    <mergeCell ref="A2:I2"/>
    <mergeCell ref="A360:D360"/>
    <mergeCell ref="E360:I360"/>
    <mergeCell ref="A361:D361"/>
    <mergeCell ref="E361:I361"/>
  </mergeCells>
  <hyperlinks>
    <hyperlink ref="E365" r:id="rId1"/>
    <hyperlink ref="I61" r:id="rId2"/>
    <hyperlink ref="I75" r:id="rId3"/>
    <hyperlink ref="I90" r:id="rId4"/>
    <hyperlink ref="I126" r:id="rId5"/>
    <hyperlink ref="I196" r:id="rId6"/>
    <hyperlink ref="I327" r:id="rId7"/>
    <hyperlink ref="I331" r:id="rId8"/>
    <hyperlink ref="I335" r:id="rId9"/>
    <hyperlink ref="I354" r:id="rId10"/>
    <hyperlink ref="I10" r:id="rId11"/>
    <hyperlink ref="I40" r:id="rId12"/>
    <hyperlink ref="I71" r:id="rId13"/>
    <hyperlink ref="I134" r:id="rId14"/>
    <hyperlink ref="I151" r:id="rId15"/>
    <hyperlink ref="I157" r:id="rId16"/>
    <hyperlink ref="I176" r:id="rId17"/>
    <hyperlink ref="I188" r:id="rId18"/>
    <hyperlink ref="I295" r:id="rId19"/>
    <hyperlink ref="I330" r:id="rId20"/>
    <hyperlink ref="I25" r:id="rId21"/>
    <hyperlink ref="I101" r:id="rId22"/>
    <hyperlink ref="I119" r:id="rId23"/>
    <hyperlink ref="I33" r:id="rId24"/>
    <hyperlink ref="I37" r:id="rId25"/>
    <hyperlink ref="I48" r:id="rId26"/>
    <hyperlink ref="I54" r:id="rId27"/>
    <hyperlink ref="I116" r:id="rId28"/>
    <hyperlink ref="I122" r:id="rId29"/>
    <hyperlink ref="I129" r:id="rId30"/>
    <hyperlink ref="I131" r:id="rId31"/>
    <hyperlink ref="I133" r:id="rId32"/>
    <hyperlink ref="I141" r:id="rId33"/>
    <hyperlink ref="I160" r:id="rId34"/>
    <hyperlink ref="I166" r:id="rId35"/>
    <hyperlink ref="I167" r:id="rId36"/>
    <hyperlink ref="I173" r:id="rId37"/>
    <hyperlink ref="I261" r:id="rId38"/>
    <hyperlink ref="I273" r:id="rId39"/>
    <hyperlink ref="I274" r:id="rId40"/>
    <hyperlink ref="I282" r:id="rId41"/>
    <hyperlink ref="I313" r:id="rId42"/>
    <hyperlink ref="I343" r:id="rId43"/>
    <hyperlink ref="I353" r:id="rId44"/>
    <hyperlink ref="I15" r:id="rId45"/>
    <hyperlink ref="I41" r:id="rId46"/>
    <hyperlink ref="I45" r:id="rId47"/>
    <hyperlink ref="I51" r:id="rId48"/>
    <hyperlink ref="I52" r:id="rId49"/>
    <hyperlink ref="I53" r:id="rId50"/>
    <hyperlink ref="I58" r:id="rId51"/>
    <hyperlink ref="I59" r:id="rId52"/>
    <hyperlink ref="I63" r:id="rId53"/>
    <hyperlink ref="I67" r:id="rId54"/>
    <hyperlink ref="I83" r:id="rId55"/>
    <hyperlink ref="I84" r:id="rId56"/>
    <hyperlink ref="I95" r:id="rId57"/>
    <hyperlink ref="I89" r:id="rId58"/>
    <hyperlink ref="I104" r:id="rId59"/>
    <hyperlink ref="I103" r:id="rId60"/>
    <hyperlink ref="I106" r:id="rId61"/>
    <hyperlink ref="I115" r:id="rId62"/>
    <hyperlink ref="I140" r:id="rId63"/>
    <hyperlink ref="I142" r:id="rId64"/>
    <hyperlink ref="I153" r:id="rId65"/>
    <hyperlink ref="I155" r:id="rId66"/>
    <hyperlink ref="I164" r:id="rId67"/>
    <hyperlink ref="I182" r:id="rId68"/>
    <hyperlink ref="I193" r:id="rId69"/>
    <hyperlink ref="I4" r:id="rId70"/>
    <hyperlink ref="I5" r:id="rId71"/>
    <hyperlink ref="I7" r:id="rId72"/>
    <hyperlink ref="I14" r:id="rId73"/>
    <hyperlink ref="I21" r:id="rId74"/>
    <hyperlink ref="I26" r:id="rId75"/>
    <hyperlink ref="I31" r:id="rId76"/>
    <hyperlink ref="I42" r:id="rId77"/>
    <hyperlink ref="I43" r:id="rId78"/>
    <hyperlink ref="I44" r:id="rId79"/>
    <hyperlink ref="I46" r:id="rId80"/>
    <hyperlink ref="I47" r:id="rId81"/>
    <hyperlink ref="I60" r:id="rId82"/>
    <hyperlink ref="I62" r:id="rId83"/>
    <hyperlink ref="I66" r:id="rId84"/>
    <hyperlink ref="I70" r:id="rId85"/>
    <hyperlink ref="I72" r:id="rId86"/>
    <hyperlink ref="I78" r:id="rId87"/>
    <hyperlink ref="I81" r:id="rId88"/>
    <hyperlink ref="I82" r:id="rId89"/>
    <hyperlink ref="I85" r:id="rId90"/>
    <hyperlink ref="I88" r:id="rId91"/>
    <hyperlink ref="I91" r:id="rId92"/>
    <hyperlink ref="I93" r:id="rId93"/>
    <hyperlink ref="I96" r:id="rId94"/>
    <hyperlink ref="I98" r:id="rId95"/>
    <hyperlink ref="I97" r:id="rId96"/>
    <hyperlink ref="I99" r:id="rId97"/>
    <hyperlink ref="I105" r:id="rId98"/>
    <hyperlink ref="I107" r:id="rId99"/>
    <hyperlink ref="I108" r:id="rId100"/>
    <hyperlink ref="I111" r:id="rId101"/>
    <hyperlink ref="I120" r:id="rId102"/>
    <hyperlink ref="I121" r:id="rId103"/>
    <hyperlink ref="I124" r:id="rId104"/>
    <hyperlink ref="I125" r:id="rId105"/>
    <hyperlink ref="I135" r:id="rId106"/>
    <hyperlink ref="I137" r:id="rId107"/>
    <hyperlink ref="I138" r:id="rId108"/>
    <hyperlink ref="I144" r:id="rId109"/>
    <hyperlink ref="I145" r:id="rId110"/>
    <hyperlink ref="I152" r:id="rId111"/>
    <hyperlink ref="I154" r:id="rId112"/>
    <hyperlink ref="I158" r:id="rId113"/>
    <hyperlink ref="I159" r:id="rId114"/>
    <hyperlink ref="I161" r:id="rId115"/>
    <hyperlink ref="I179" r:id="rId116"/>
    <hyperlink ref="I191" r:id="rId117"/>
    <hyperlink ref="I195" r:id="rId118"/>
    <hyperlink ref="I201" r:id="rId119"/>
    <hyperlink ref="I203" r:id="rId120"/>
    <hyperlink ref="I208" r:id="rId121"/>
    <hyperlink ref="I210" r:id="rId122"/>
    <hyperlink ref="I211" r:id="rId123"/>
    <hyperlink ref="I214" r:id="rId124"/>
    <hyperlink ref="I217" r:id="rId125"/>
    <hyperlink ref="I219" r:id="rId126"/>
    <hyperlink ref="I220" r:id="rId127"/>
    <hyperlink ref="I221" r:id="rId128"/>
    <hyperlink ref="I222" r:id="rId129"/>
    <hyperlink ref="I225" r:id="rId130"/>
    <hyperlink ref="I228" r:id="rId131"/>
    <hyperlink ref="I232" r:id="rId132"/>
    <hyperlink ref="I250" r:id="rId133"/>
    <hyperlink ref="I252" r:id="rId134"/>
    <hyperlink ref="I253" r:id="rId135"/>
    <hyperlink ref="I256" r:id="rId136"/>
    <hyperlink ref="I263" r:id="rId137"/>
    <hyperlink ref="I268" r:id="rId138"/>
    <hyperlink ref="I270" r:id="rId139"/>
    <hyperlink ref="I271" r:id="rId140"/>
    <hyperlink ref="I277" r:id="rId141"/>
    <hyperlink ref="I278" r:id="rId142"/>
    <hyperlink ref="I281" r:id="rId143"/>
    <hyperlink ref="I283" r:id="rId144"/>
    <hyperlink ref="I284" r:id="rId145"/>
    <hyperlink ref="I285" r:id="rId146"/>
    <hyperlink ref="I301" r:id="rId147"/>
    <hyperlink ref="I312" r:id="rId148"/>
    <hyperlink ref="I321" r:id="rId149"/>
    <hyperlink ref="I323" r:id="rId150"/>
    <hyperlink ref="I326" r:id="rId151"/>
    <hyperlink ref="I328" r:id="rId152"/>
    <hyperlink ref="I333" r:id="rId153"/>
    <hyperlink ref="I340" r:id="rId154"/>
    <hyperlink ref="I342" r:id="rId155"/>
    <hyperlink ref="I345" r:id="rId156"/>
    <hyperlink ref="I347" r:id="rId157"/>
    <hyperlink ref="I355" r:id="rId158"/>
    <hyperlink ref="I74" r:id="rId159"/>
    <hyperlink ref="I112" r:id="rId160"/>
    <hyperlink ref="I178" r:id="rId161"/>
    <hyperlink ref="I293" r:id="rId162"/>
    <hyperlink ref="I302" r:id="rId163"/>
    <hyperlink ref="I303" r:id="rId164"/>
    <hyperlink ref="I311" r:id="rId165"/>
    <hyperlink ref="I149" r:id="rId166"/>
    <hyperlink ref="I212" r:id="rId167"/>
    <hyperlink ref="I136" r:id="rId168"/>
    <hyperlink ref="I22" r:id="rId169"/>
    <hyperlink ref="I64" r:id="rId170"/>
    <hyperlink ref="I77" r:id="rId171"/>
    <hyperlink ref="I87" r:id="rId172"/>
    <hyperlink ref="I194" r:id="rId173"/>
    <hyperlink ref="I209" r:id="rId174"/>
    <hyperlink ref="I223" r:id="rId175"/>
    <hyperlink ref="I257" r:id="rId176"/>
    <hyperlink ref="I272" r:id="rId177"/>
    <hyperlink ref="I276" r:id="rId178"/>
    <hyperlink ref="I280" r:id="rId179"/>
    <hyperlink ref="I297" r:id="rId180"/>
    <hyperlink ref="I298" r:id="rId181"/>
    <hyperlink ref="I305" r:id="rId182"/>
    <hyperlink ref="I92" r:id="rId183"/>
    <hyperlink ref="I172" r:id="rId184"/>
    <hyperlink ref="I187" r:id="rId185"/>
    <hyperlink ref="I235" r:id="rId186"/>
    <hyperlink ref="I146" r:id="rId187"/>
    <hyperlink ref="I34" r:id="rId188"/>
    <hyperlink ref="I29" r:id="rId189"/>
    <hyperlink ref="I79" r:id="rId190"/>
    <hyperlink ref="I239" r:id="rId191"/>
    <hyperlink ref="I255" r:id="rId192"/>
    <hyperlink ref="I213" r:id="rId193"/>
    <hyperlink ref="I27" r:id="rId194"/>
    <hyperlink ref="I73" r:id="rId195"/>
  </hyperlinks>
  <printOptions horizontalCentered="1"/>
  <pageMargins left="0" right="0" top="0.59055118110236227" bottom="0" header="0" footer="0"/>
  <pageSetup paperSize="9" scale="51" fitToHeight="20" orientation="landscape" r:id="rId196"/>
  <headerFooter>
    <oddHeader>&amp;R&amp;G</oddHeader>
    <oddFooter>&amp;L&amp;P de &amp;N&amp;C&amp;"Arial,Negrita"GOBIERNO AUTÓNOMO DESCENTRALIZADO MUNICIPAL DE PEDRO MONCAYO&amp;RLiteral b1.- Directorio de la Institución</oddFooter>
  </headerFooter>
  <rowBreaks count="13" manualBreakCount="13">
    <brk id="26" max="8" man="1"/>
    <brk id="50" max="8" man="1"/>
    <brk id="76" max="8" man="1"/>
    <brk id="101" max="8" man="1"/>
    <brk id="127" max="8" man="1"/>
    <brk id="153" max="8" man="1"/>
    <brk id="179" max="8" man="1"/>
    <brk id="205" max="8" man="1"/>
    <brk id="229" max="8" man="1"/>
    <brk id="253" max="8" man="1"/>
    <brk id="278" max="8" man="1"/>
    <brk id="303" max="8" man="1"/>
    <brk id="328" max="8" man="1"/>
  </rowBreaks>
  <drawing r:id="rId197"/>
  <legacyDrawingHF r:id="rId198"/>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6"/>
  <dimension ref="A1:U420"/>
  <sheetViews>
    <sheetView topLeftCell="A346" zoomScale="70" zoomScaleNormal="70" workbookViewId="0">
      <selection activeCell="A367" sqref="A367:C367"/>
    </sheetView>
  </sheetViews>
  <sheetFormatPr baseColWidth="10" defaultColWidth="11.42578125" defaultRowHeight="12.75" x14ac:dyDescent="0.2"/>
  <cols>
    <col min="1" max="1" width="6.7109375" style="261" customWidth="1"/>
    <col min="2" max="2" width="79.42578125" style="240" customWidth="1"/>
    <col min="3" max="3" width="59.140625" style="240" customWidth="1"/>
    <col min="4" max="4" width="60.140625" style="240" customWidth="1"/>
    <col min="5" max="11" width="11.42578125" style="255"/>
    <col min="12" max="16384" width="11.42578125" style="240"/>
  </cols>
  <sheetData>
    <row r="1" spans="1:11" ht="34.5" customHeight="1" x14ac:dyDescent="0.2">
      <c r="A1" s="491" t="s">
        <v>20</v>
      </c>
      <c r="B1" s="491"/>
      <c r="C1" s="491"/>
      <c r="D1" s="491"/>
    </row>
    <row r="2" spans="1:11" ht="32.25" customHeight="1" x14ac:dyDescent="0.2">
      <c r="A2" s="491" t="s">
        <v>53</v>
      </c>
      <c r="B2" s="504"/>
      <c r="C2" s="504"/>
      <c r="D2" s="504"/>
    </row>
    <row r="3" spans="1:11" s="257" customFormat="1" ht="69.75" customHeight="1" x14ac:dyDescent="0.2">
      <c r="A3" s="307" t="s">
        <v>32</v>
      </c>
      <c r="B3" s="307" t="s">
        <v>44</v>
      </c>
      <c r="C3" s="307" t="s">
        <v>54</v>
      </c>
      <c r="D3" s="307" t="s">
        <v>43</v>
      </c>
      <c r="E3" s="256"/>
      <c r="F3" s="256"/>
      <c r="G3" s="256"/>
      <c r="H3" s="256"/>
      <c r="I3" s="256"/>
      <c r="J3" s="256"/>
      <c r="K3" s="256"/>
    </row>
    <row r="4" spans="1:11" s="258" customFormat="1" ht="30" customHeight="1" x14ac:dyDescent="0.2">
      <c r="A4" s="501" t="s">
        <v>1538</v>
      </c>
      <c r="B4" s="502"/>
      <c r="C4" s="502"/>
      <c r="D4" s="503"/>
    </row>
    <row r="5" spans="1:11" s="248" customFormat="1" ht="13.5" x14ac:dyDescent="0.2">
      <c r="A5" s="244">
        <v>1</v>
      </c>
      <c r="B5" s="250" t="s">
        <v>468</v>
      </c>
      <c r="C5" s="245" t="s">
        <v>1941</v>
      </c>
      <c r="D5" s="250" t="s">
        <v>1942</v>
      </c>
    </row>
    <row r="6" spans="1:11" s="248" customFormat="1" ht="13.5" x14ac:dyDescent="0.2">
      <c r="A6" s="244">
        <v>2</v>
      </c>
      <c r="B6" s="245" t="s">
        <v>468</v>
      </c>
      <c r="C6" s="245" t="s">
        <v>2023</v>
      </c>
      <c r="D6" s="245" t="s">
        <v>2024</v>
      </c>
    </row>
    <row r="7" spans="1:11" s="248" customFormat="1" ht="13.5" x14ac:dyDescent="0.2">
      <c r="A7" s="244">
        <v>3</v>
      </c>
      <c r="B7" s="250" t="s">
        <v>468</v>
      </c>
      <c r="C7" s="245" t="s">
        <v>586</v>
      </c>
      <c r="D7" s="250" t="s">
        <v>587</v>
      </c>
    </row>
    <row r="8" spans="1:11" s="248" customFormat="1" ht="13.5" x14ac:dyDescent="0.2">
      <c r="A8" s="244">
        <v>4</v>
      </c>
      <c r="B8" s="245" t="s">
        <v>468</v>
      </c>
      <c r="C8" s="245" t="s">
        <v>1195</v>
      </c>
      <c r="D8" s="245" t="s">
        <v>1521</v>
      </c>
    </row>
    <row r="9" spans="1:11" s="248" customFormat="1" ht="12.75" customHeight="1" x14ac:dyDescent="0.2">
      <c r="A9" s="244">
        <v>5</v>
      </c>
      <c r="B9" s="250" t="s">
        <v>468</v>
      </c>
      <c r="C9" s="245" t="s">
        <v>730</v>
      </c>
      <c r="D9" s="250" t="s">
        <v>406</v>
      </c>
    </row>
    <row r="10" spans="1:11" s="248" customFormat="1" ht="12.75" customHeight="1" x14ac:dyDescent="0.2">
      <c r="A10" s="501" t="s">
        <v>760</v>
      </c>
      <c r="B10" s="502"/>
      <c r="C10" s="502"/>
      <c r="D10" s="503"/>
    </row>
    <row r="11" spans="1:11" s="248" customFormat="1" ht="30" customHeight="1" x14ac:dyDescent="0.2">
      <c r="A11" s="244">
        <v>6</v>
      </c>
      <c r="B11" s="250" t="s">
        <v>437</v>
      </c>
      <c r="C11" s="245" t="s">
        <v>436</v>
      </c>
      <c r="D11" s="250" t="s">
        <v>406</v>
      </c>
    </row>
    <row r="12" spans="1:11" s="248" customFormat="1" ht="13.5" x14ac:dyDescent="0.2">
      <c r="A12" s="244">
        <v>7</v>
      </c>
      <c r="B12" s="250" t="s">
        <v>437</v>
      </c>
      <c r="C12" s="245" t="s">
        <v>591</v>
      </c>
      <c r="D12" s="250" t="s">
        <v>455</v>
      </c>
    </row>
    <row r="13" spans="1:11" s="248" customFormat="1" ht="13.5" x14ac:dyDescent="0.2">
      <c r="A13" s="244">
        <v>8</v>
      </c>
      <c r="B13" s="250" t="s">
        <v>437</v>
      </c>
      <c r="C13" s="245" t="s">
        <v>635</v>
      </c>
      <c r="D13" s="250" t="s">
        <v>636</v>
      </c>
    </row>
    <row r="14" spans="1:11" s="248" customFormat="1" ht="13.5" x14ac:dyDescent="0.2">
      <c r="A14" s="244">
        <v>9</v>
      </c>
      <c r="B14" s="250" t="s">
        <v>437</v>
      </c>
      <c r="C14" s="245" t="s">
        <v>638</v>
      </c>
      <c r="D14" s="250" t="s">
        <v>455</v>
      </c>
    </row>
    <row r="15" spans="1:11" s="248" customFormat="1" ht="13.5" x14ac:dyDescent="0.2">
      <c r="A15" s="244">
        <v>10</v>
      </c>
      <c r="B15" s="250" t="s">
        <v>437</v>
      </c>
      <c r="C15" s="245" t="s">
        <v>696</v>
      </c>
      <c r="D15" s="250" t="s">
        <v>455</v>
      </c>
    </row>
    <row r="16" spans="1:11" s="248" customFormat="1" ht="13.5" x14ac:dyDescent="0.2">
      <c r="A16" s="244">
        <v>11</v>
      </c>
      <c r="B16" s="250" t="s">
        <v>437</v>
      </c>
      <c r="C16" s="245" t="s">
        <v>702</v>
      </c>
      <c r="D16" s="250" t="s">
        <v>406</v>
      </c>
    </row>
    <row r="17" spans="1:4" s="248" customFormat="1" ht="12.75" customHeight="1" x14ac:dyDescent="0.2">
      <c r="A17" s="244">
        <v>12</v>
      </c>
      <c r="B17" s="250" t="s">
        <v>437</v>
      </c>
      <c r="C17" s="245" t="s">
        <v>719</v>
      </c>
      <c r="D17" s="250" t="s">
        <v>455</v>
      </c>
    </row>
    <row r="18" spans="1:4" s="248" customFormat="1" ht="12.75" customHeight="1" x14ac:dyDescent="0.2">
      <c r="A18" s="501" t="s">
        <v>761</v>
      </c>
      <c r="B18" s="502"/>
      <c r="C18" s="502"/>
      <c r="D18" s="503"/>
    </row>
    <row r="19" spans="1:4" s="248" customFormat="1" ht="30" customHeight="1" x14ac:dyDescent="0.2">
      <c r="A19" s="244">
        <v>13</v>
      </c>
      <c r="B19" s="245" t="s">
        <v>504</v>
      </c>
      <c r="C19" s="245" t="s">
        <v>2026</v>
      </c>
      <c r="D19" s="245" t="s">
        <v>2027</v>
      </c>
    </row>
    <row r="20" spans="1:4" s="248" customFormat="1" ht="13.5" x14ac:dyDescent="0.2">
      <c r="A20" s="244">
        <v>14</v>
      </c>
      <c r="B20" s="250" t="s">
        <v>551</v>
      </c>
      <c r="C20" s="245" t="s">
        <v>549</v>
      </c>
      <c r="D20" s="250" t="s">
        <v>550</v>
      </c>
    </row>
    <row r="21" spans="1:4" s="248" customFormat="1" ht="13.5" x14ac:dyDescent="0.2">
      <c r="A21" s="244">
        <v>15</v>
      </c>
      <c r="B21" s="250" t="s">
        <v>555</v>
      </c>
      <c r="C21" s="245" t="s">
        <v>553</v>
      </c>
      <c r="D21" s="250" t="s">
        <v>554</v>
      </c>
    </row>
    <row r="22" spans="1:4" s="248" customFormat="1" ht="13.5" x14ac:dyDescent="0.2">
      <c r="A22" s="244">
        <v>16</v>
      </c>
      <c r="B22" s="250" t="s">
        <v>597</v>
      </c>
      <c r="C22" s="245" t="s">
        <v>596</v>
      </c>
      <c r="D22" s="250" t="s">
        <v>1458</v>
      </c>
    </row>
    <row r="23" spans="1:4" s="248" customFormat="1" ht="13.5" x14ac:dyDescent="0.2">
      <c r="A23" s="244">
        <v>17</v>
      </c>
      <c r="B23" s="250" t="s">
        <v>504</v>
      </c>
      <c r="C23" s="245" t="s">
        <v>607</v>
      </c>
      <c r="D23" s="250" t="s">
        <v>406</v>
      </c>
    </row>
    <row r="24" spans="1:4" s="248" customFormat="1" ht="13.5" x14ac:dyDescent="0.2">
      <c r="A24" s="244">
        <v>18</v>
      </c>
      <c r="B24" s="250" t="s">
        <v>555</v>
      </c>
      <c r="C24" s="245" t="s">
        <v>640</v>
      </c>
      <c r="D24" s="250" t="s">
        <v>641</v>
      </c>
    </row>
    <row r="25" spans="1:4" s="248" customFormat="1" ht="13.5" x14ac:dyDescent="0.2">
      <c r="A25" s="244">
        <v>19</v>
      </c>
      <c r="B25" s="250" t="s">
        <v>504</v>
      </c>
      <c r="C25" s="245" t="s">
        <v>646</v>
      </c>
      <c r="D25" s="250" t="s">
        <v>647</v>
      </c>
    </row>
    <row r="26" spans="1:4" s="248" customFormat="1" ht="13.5" x14ac:dyDescent="0.2">
      <c r="A26" s="244">
        <v>20</v>
      </c>
      <c r="B26" s="250" t="s">
        <v>504</v>
      </c>
      <c r="C26" s="245" t="s">
        <v>650</v>
      </c>
      <c r="D26" s="250" t="s">
        <v>651</v>
      </c>
    </row>
    <row r="27" spans="1:4" s="248" customFormat="1" ht="13.5" x14ac:dyDescent="0.2">
      <c r="A27" s="244">
        <v>21</v>
      </c>
      <c r="B27" s="250" t="s">
        <v>558</v>
      </c>
      <c r="C27" s="250" t="s">
        <v>661</v>
      </c>
      <c r="D27" s="250" t="s">
        <v>557</v>
      </c>
    </row>
    <row r="28" spans="1:4" s="248" customFormat="1" ht="13.5" x14ac:dyDescent="0.2">
      <c r="A28" s="244">
        <v>22</v>
      </c>
      <c r="B28" s="250" t="s">
        <v>558</v>
      </c>
      <c r="C28" s="250" t="s">
        <v>2200</v>
      </c>
      <c r="D28" s="250" t="s">
        <v>2201</v>
      </c>
    </row>
    <row r="29" spans="1:4" s="248" customFormat="1" ht="13.5" x14ac:dyDescent="0.2">
      <c r="A29" s="244">
        <v>23</v>
      </c>
      <c r="B29" s="250" t="s">
        <v>597</v>
      </c>
      <c r="C29" s="245" t="s">
        <v>687</v>
      </c>
      <c r="D29" s="250" t="s">
        <v>688</v>
      </c>
    </row>
    <row r="30" spans="1:4" s="248" customFormat="1" ht="13.5" x14ac:dyDescent="0.2">
      <c r="A30" s="244">
        <v>24</v>
      </c>
      <c r="B30" s="250" t="s">
        <v>597</v>
      </c>
      <c r="C30" s="245" t="s">
        <v>731</v>
      </c>
      <c r="D30" s="250" t="s">
        <v>406</v>
      </c>
    </row>
    <row r="31" spans="1:4" s="248" customFormat="1" ht="12.75" customHeight="1" x14ac:dyDescent="0.2">
      <c r="A31" s="244">
        <v>25</v>
      </c>
      <c r="B31" s="250" t="s">
        <v>2034</v>
      </c>
      <c r="C31" s="245" t="s">
        <v>733</v>
      </c>
      <c r="D31" s="250" t="s">
        <v>2035</v>
      </c>
    </row>
    <row r="32" spans="1:4" s="248" customFormat="1" ht="12.75" customHeight="1" x14ac:dyDescent="0.2">
      <c r="A32" s="501" t="s">
        <v>762</v>
      </c>
      <c r="B32" s="502"/>
      <c r="C32" s="502"/>
      <c r="D32" s="503"/>
    </row>
    <row r="33" spans="1:4" s="248" customFormat="1" ht="30" customHeight="1" x14ac:dyDescent="0.2">
      <c r="A33" s="244">
        <v>26</v>
      </c>
      <c r="B33" s="250" t="s">
        <v>410</v>
      </c>
      <c r="C33" s="245" t="s">
        <v>409</v>
      </c>
      <c r="D33" s="250" t="s">
        <v>1386</v>
      </c>
    </row>
    <row r="34" spans="1:4" s="248" customFormat="1" ht="13.5" x14ac:dyDescent="0.2">
      <c r="A34" s="244">
        <v>27</v>
      </c>
      <c r="B34" s="250" t="s">
        <v>410</v>
      </c>
      <c r="C34" s="245" t="s">
        <v>413</v>
      </c>
      <c r="D34" s="250" t="s">
        <v>414</v>
      </c>
    </row>
    <row r="35" spans="1:4" s="248" customFormat="1" ht="13.5" x14ac:dyDescent="0.2">
      <c r="A35" s="244">
        <v>28</v>
      </c>
      <c r="B35" s="250" t="s">
        <v>410</v>
      </c>
      <c r="C35" s="245" t="s">
        <v>417</v>
      </c>
      <c r="D35" s="250" t="s">
        <v>418</v>
      </c>
    </row>
    <row r="36" spans="1:4" s="248" customFormat="1" ht="13.5" x14ac:dyDescent="0.2">
      <c r="A36" s="244">
        <v>29</v>
      </c>
      <c r="B36" s="250" t="s">
        <v>427</v>
      </c>
      <c r="C36" s="245" t="s">
        <v>425</v>
      </c>
      <c r="D36" s="250" t="s">
        <v>426</v>
      </c>
    </row>
    <row r="37" spans="1:4" s="248" customFormat="1" ht="13.5" x14ac:dyDescent="0.2">
      <c r="A37" s="244">
        <v>30</v>
      </c>
      <c r="B37" s="250" t="s">
        <v>429</v>
      </c>
      <c r="C37" s="245" t="s">
        <v>428</v>
      </c>
      <c r="D37" s="250" t="s">
        <v>1396</v>
      </c>
    </row>
    <row r="38" spans="1:4" s="248" customFormat="1" ht="13.5" x14ac:dyDescent="0.2">
      <c r="A38" s="244">
        <v>31</v>
      </c>
      <c r="B38" s="250" t="s">
        <v>427</v>
      </c>
      <c r="C38" s="245" t="s">
        <v>433</v>
      </c>
      <c r="D38" s="250" t="s">
        <v>434</v>
      </c>
    </row>
    <row r="39" spans="1:4" s="248" customFormat="1" ht="13.5" x14ac:dyDescent="0.2">
      <c r="A39" s="244">
        <v>32</v>
      </c>
      <c r="B39" s="250" t="s">
        <v>427</v>
      </c>
      <c r="C39" s="245" t="s">
        <v>442</v>
      </c>
      <c r="D39" s="250" t="s">
        <v>426</v>
      </c>
    </row>
    <row r="40" spans="1:4" s="248" customFormat="1" ht="13.5" x14ac:dyDescent="0.2">
      <c r="A40" s="244">
        <v>33</v>
      </c>
      <c r="B40" s="250" t="s">
        <v>427</v>
      </c>
      <c r="C40" s="245" t="s">
        <v>448</v>
      </c>
      <c r="D40" s="250" t="s">
        <v>406</v>
      </c>
    </row>
    <row r="41" spans="1:4" s="248" customFormat="1" ht="13.5" x14ac:dyDescent="0.2">
      <c r="A41" s="244">
        <v>34</v>
      </c>
      <c r="B41" s="250" t="s">
        <v>410</v>
      </c>
      <c r="C41" s="245" t="s">
        <v>454</v>
      </c>
      <c r="D41" s="250" t="s">
        <v>453</v>
      </c>
    </row>
    <row r="42" spans="1:4" s="248" customFormat="1" ht="13.5" x14ac:dyDescent="0.2">
      <c r="A42" s="244">
        <v>35</v>
      </c>
      <c r="B42" s="250" t="s">
        <v>410</v>
      </c>
      <c r="C42" s="245" t="s">
        <v>2020</v>
      </c>
      <c r="D42" s="245" t="s">
        <v>2021</v>
      </c>
    </row>
    <row r="43" spans="1:4" s="248" customFormat="1" ht="13.5" x14ac:dyDescent="0.2">
      <c r="A43" s="244">
        <v>36</v>
      </c>
      <c r="B43" s="250" t="s">
        <v>410</v>
      </c>
      <c r="C43" s="245" t="s">
        <v>476</v>
      </c>
      <c r="D43" s="250" t="s">
        <v>477</v>
      </c>
    </row>
    <row r="44" spans="1:4" s="248" customFormat="1" ht="13.5" x14ac:dyDescent="0.2">
      <c r="A44" s="244">
        <v>37</v>
      </c>
      <c r="B44" s="250" t="s">
        <v>410</v>
      </c>
      <c r="C44" s="245" t="s">
        <v>483</v>
      </c>
      <c r="D44" s="250" t="s">
        <v>453</v>
      </c>
    </row>
    <row r="45" spans="1:4" s="248" customFormat="1" ht="13.5" x14ac:dyDescent="0.2">
      <c r="A45" s="244">
        <v>38</v>
      </c>
      <c r="B45" s="245" t="s">
        <v>410</v>
      </c>
      <c r="C45" s="245" t="s">
        <v>2199</v>
      </c>
      <c r="D45" s="245" t="s">
        <v>477</v>
      </c>
    </row>
    <row r="46" spans="1:4" s="248" customFormat="1" ht="13.5" x14ac:dyDescent="0.2">
      <c r="A46" s="244">
        <v>39</v>
      </c>
      <c r="B46" s="250" t="s">
        <v>410</v>
      </c>
      <c r="C46" s="245" t="s">
        <v>486</v>
      </c>
      <c r="D46" s="250" t="s">
        <v>477</v>
      </c>
    </row>
    <row r="47" spans="1:4" s="248" customFormat="1" ht="13.5" x14ac:dyDescent="0.2">
      <c r="A47" s="244">
        <v>40</v>
      </c>
      <c r="B47" s="250" t="s">
        <v>410</v>
      </c>
      <c r="C47" s="245" t="s">
        <v>490</v>
      </c>
      <c r="D47" s="250" t="s">
        <v>406</v>
      </c>
    </row>
    <row r="48" spans="1:4" s="248" customFormat="1" ht="13.5" x14ac:dyDescent="0.2">
      <c r="A48" s="244">
        <v>41</v>
      </c>
      <c r="B48" s="250" t="s">
        <v>410</v>
      </c>
      <c r="C48" s="245" t="s">
        <v>1419</v>
      </c>
      <c r="D48" s="250" t="s">
        <v>477</v>
      </c>
    </row>
    <row r="49" spans="1:4" s="248" customFormat="1" ht="13.5" x14ac:dyDescent="0.2">
      <c r="A49" s="244">
        <v>42</v>
      </c>
      <c r="B49" s="250" t="s">
        <v>427</v>
      </c>
      <c r="C49" s="245" t="s">
        <v>502</v>
      </c>
      <c r="D49" s="250" t="s">
        <v>503</v>
      </c>
    </row>
    <row r="50" spans="1:4" s="248" customFormat="1" ht="13.5" x14ac:dyDescent="0.2">
      <c r="A50" s="244">
        <v>43</v>
      </c>
      <c r="B50" s="250" t="s">
        <v>410</v>
      </c>
      <c r="C50" s="245" t="s">
        <v>514</v>
      </c>
      <c r="D50" s="250" t="s">
        <v>515</v>
      </c>
    </row>
    <row r="51" spans="1:4" s="248" customFormat="1" ht="13.5" x14ac:dyDescent="0.2">
      <c r="A51" s="244">
        <v>44</v>
      </c>
      <c r="B51" s="250" t="s">
        <v>429</v>
      </c>
      <c r="C51" s="245" t="s">
        <v>525</v>
      </c>
      <c r="D51" s="250" t="s">
        <v>526</v>
      </c>
    </row>
    <row r="52" spans="1:4" s="248" customFormat="1" ht="13.5" x14ac:dyDescent="0.2">
      <c r="A52" s="244">
        <v>45</v>
      </c>
      <c r="B52" s="250" t="s">
        <v>410</v>
      </c>
      <c r="C52" s="245" t="s">
        <v>532</v>
      </c>
      <c r="D52" s="250" t="s">
        <v>477</v>
      </c>
    </row>
    <row r="53" spans="1:4" s="248" customFormat="1" ht="13.5" x14ac:dyDescent="0.2">
      <c r="A53" s="244">
        <v>46</v>
      </c>
      <c r="B53" s="250" t="s">
        <v>440</v>
      </c>
      <c r="C53" s="245" t="s">
        <v>543</v>
      </c>
      <c r="D53" s="250" t="s">
        <v>453</v>
      </c>
    </row>
    <row r="54" spans="1:4" s="248" customFormat="1" ht="13.5" x14ac:dyDescent="0.2">
      <c r="A54" s="244">
        <v>47</v>
      </c>
      <c r="B54" s="245" t="s">
        <v>410</v>
      </c>
      <c r="C54" s="245" t="s">
        <v>1783</v>
      </c>
      <c r="D54" s="245" t="s">
        <v>1784</v>
      </c>
    </row>
    <row r="55" spans="1:4" s="248" customFormat="1" ht="13.5" x14ac:dyDescent="0.2">
      <c r="A55" s="244">
        <v>48</v>
      </c>
      <c r="B55" s="250" t="s">
        <v>429</v>
      </c>
      <c r="C55" s="245" t="s">
        <v>559</v>
      </c>
      <c r="D55" s="250" t="s">
        <v>560</v>
      </c>
    </row>
    <row r="56" spans="1:4" s="248" customFormat="1" ht="13.5" x14ac:dyDescent="0.2">
      <c r="A56" s="244">
        <v>49</v>
      </c>
      <c r="B56" s="250" t="s">
        <v>410</v>
      </c>
      <c r="C56" s="245" t="s">
        <v>561</v>
      </c>
      <c r="D56" s="250" t="s">
        <v>453</v>
      </c>
    </row>
    <row r="57" spans="1:4" s="248" customFormat="1" ht="13.5" x14ac:dyDescent="0.2">
      <c r="A57" s="244">
        <v>50</v>
      </c>
      <c r="B57" s="250" t="s">
        <v>410</v>
      </c>
      <c r="C57" s="245" t="s">
        <v>565</v>
      </c>
      <c r="D57" s="250" t="s">
        <v>453</v>
      </c>
    </row>
    <row r="58" spans="1:4" s="248" customFormat="1" ht="13.5" x14ac:dyDescent="0.2">
      <c r="A58" s="244">
        <v>51</v>
      </c>
      <c r="B58" s="250" t="s">
        <v>427</v>
      </c>
      <c r="C58" s="245" t="s">
        <v>571</v>
      </c>
      <c r="D58" s="250" t="s">
        <v>426</v>
      </c>
    </row>
    <row r="59" spans="1:4" s="248" customFormat="1" ht="13.5" x14ac:dyDescent="0.2">
      <c r="A59" s="244">
        <v>52</v>
      </c>
      <c r="B59" s="250" t="s">
        <v>427</v>
      </c>
      <c r="C59" s="245" t="s">
        <v>573</v>
      </c>
      <c r="D59" s="250" t="s">
        <v>574</v>
      </c>
    </row>
    <row r="60" spans="1:4" s="248" customFormat="1" ht="13.5" x14ac:dyDescent="0.2">
      <c r="A60" s="244">
        <v>53</v>
      </c>
      <c r="B60" s="250" t="s">
        <v>427</v>
      </c>
      <c r="C60" s="245" t="s">
        <v>576</v>
      </c>
      <c r="D60" s="250" t="s">
        <v>503</v>
      </c>
    </row>
    <row r="61" spans="1:4" s="248" customFormat="1" ht="13.5" x14ac:dyDescent="0.2">
      <c r="A61" s="244">
        <v>54</v>
      </c>
      <c r="B61" s="250" t="s">
        <v>410</v>
      </c>
      <c r="C61" s="245" t="s">
        <v>580</v>
      </c>
      <c r="D61" s="250" t="s">
        <v>1453</v>
      </c>
    </row>
    <row r="62" spans="1:4" s="248" customFormat="1" ht="13.5" x14ac:dyDescent="0.2">
      <c r="A62" s="244">
        <v>55</v>
      </c>
      <c r="B62" s="250" t="s">
        <v>427</v>
      </c>
      <c r="C62" s="245" t="s">
        <v>581</v>
      </c>
      <c r="D62" s="250" t="s">
        <v>582</v>
      </c>
    </row>
    <row r="63" spans="1:4" s="248" customFormat="1" ht="13.5" x14ac:dyDescent="0.2">
      <c r="A63" s="244">
        <v>56</v>
      </c>
      <c r="B63" s="250" t="s">
        <v>410</v>
      </c>
      <c r="C63" s="245" t="s">
        <v>594</v>
      </c>
      <c r="D63" s="250" t="s">
        <v>595</v>
      </c>
    </row>
    <row r="64" spans="1:4" s="248" customFormat="1" ht="13.5" x14ac:dyDescent="0.2">
      <c r="A64" s="244">
        <v>57</v>
      </c>
      <c r="B64" s="250" t="s">
        <v>410</v>
      </c>
      <c r="C64" s="245" t="s">
        <v>599</v>
      </c>
      <c r="D64" s="250" t="s">
        <v>406</v>
      </c>
    </row>
    <row r="65" spans="1:4" s="248" customFormat="1" ht="13.5" x14ac:dyDescent="0.2">
      <c r="A65" s="244">
        <v>58</v>
      </c>
      <c r="B65" s="250" t="s">
        <v>410</v>
      </c>
      <c r="C65" s="245" t="s">
        <v>602</v>
      </c>
      <c r="D65" s="250" t="s">
        <v>477</v>
      </c>
    </row>
    <row r="66" spans="1:4" s="248" customFormat="1" ht="13.5" x14ac:dyDescent="0.2">
      <c r="A66" s="244">
        <v>59</v>
      </c>
      <c r="B66" s="250" t="s">
        <v>427</v>
      </c>
      <c r="C66" s="245" t="s">
        <v>608</v>
      </c>
      <c r="D66" s="250" t="s">
        <v>434</v>
      </c>
    </row>
    <row r="67" spans="1:4" s="248" customFormat="1" ht="13.5" x14ac:dyDescent="0.2">
      <c r="A67" s="244">
        <v>60</v>
      </c>
      <c r="B67" s="250" t="s">
        <v>410</v>
      </c>
      <c r="C67" s="245" t="s">
        <v>609</v>
      </c>
      <c r="D67" s="250" t="s">
        <v>610</v>
      </c>
    </row>
    <row r="68" spans="1:4" s="248" customFormat="1" ht="13.5" x14ac:dyDescent="0.2">
      <c r="A68" s="244">
        <v>61</v>
      </c>
      <c r="B68" s="250" t="s">
        <v>427</v>
      </c>
      <c r="C68" s="245" t="s">
        <v>1680</v>
      </c>
      <c r="D68" s="250" t="s">
        <v>1681</v>
      </c>
    </row>
    <row r="69" spans="1:4" s="248" customFormat="1" ht="13.5" x14ac:dyDescent="0.2">
      <c r="A69" s="244">
        <v>62</v>
      </c>
      <c r="B69" s="250" t="s">
        <v>427</v>
      </c>
      <c r="C69" s="245" t="s">
        <v>618</v>
      </c>
      <c r="D69" s="250" t="s">
        <v>619</v>
      </c>
    </row>
    <row r="70" spans="1:4" s="248" customFormat="1" ht="13.5" x14ac:dyDescent="0.2">
      <c r="A70" s="244">
        <v>63</v>
      </c>
      <c r="B70" s="245" t="s">
        <v>410</v>
      </c>
      <c r="C70" s="245" t="s">
        <v>2083</v>
      </c>
      <c r="D70" s="245" t="s">
        <v>2084</v>
      </c>
    </row>
    <row r="71" spans="1:4" s="248" customFormat="1" ht="13.5" x14ac:dyDescent="0.2">
      <c r="A71" s="244">
        <v>64</v>
      </c>
      <c r="B71" s="250" t="s">
        <v>410</v>
      </c>
      <c r="C71" s="245" t="s">
        <v>622</v>
      </c>
      <c r="D71" s="250" t="s">
        <v>623</v>
      </c>
    </row>
    <row r="72" spans="1:4" s="248" customFormat="1" ht="13.5" x14ac:dyDescent="0.2">
      <c r="A72" s="244">
        <v>65</v>
      </c>
      <c r="B72" s="250" t="s">
        <v>427</v>
      </c>
      <c r="C72" s="245" t="s">
        <v>626</v>
      </c>
      <c r="D72" s="250" t="s">
        <v>627</v>
      </c>
    </row>
    <row r="73" spans="1:4" s="248" customFormat="1" ht="13.5" x14ac:dyDescent="0.2">
      <c r="A73" s="244">
        <v>66</v>
      </c>
      <c r="B73" s="250" t="s">
        <v>427</v>
      </c>
      <c r="C73" s="245" t="s">
        <v>629</v>
      </c>
      <c r="D73" s="250" t="s">
        <v>619</v>
      </c>
    </row>
    <row r="74" spans="1:4" s="248" customFormat="1" ht="13.5" x14ac:dyDescent="0.2">
      <c r="A74" s="244">
        <v>67</v>
      </c>
      <c r="B74" s="250" t="s">
        <v>410</v>
      </c>
      <c r="C74" s="245" t="s">
        <v>643</v>
      </c>
      <c r="D74" s="250" t="s">
        <v>644</v>
      </c>
    </row>
    <row r="75" spans="1:4" s="248" customFormat="1" ht="13.5" x14ac:dyDescent="0.2">
      <c r="A75" s="244">
        <v>68</v>
      </c>
      <c r="B75" s="250" t="s">
        <v>427</v>
      </c>
      <c r="C75" s="245" t="s">
        <v>1194</v>
      </c>
      <c r="D75" s="245" t="s">
        <v>1498</v>
      </c>
    </row>
    <row r="76" spans="1:4" s="248" customFormat="1" ht="13.5" x14ac:dyDescent="0.2">
      <c r="A76" s="244">
        <v>69</v>
      </c>
      <c r="B76" s="250" t="s">
        <v>410</v>
      </c>
      <c r="C76" s="245" t="s">
        <v>655</v>
      </c>
      <c r="D76" s="250" t="s">
        <v>656</v>
      </c>
    </row>
    <row r="77" spans="1:4" s="248" customFormat="1" ht="13.5" x14ac:dyDescent="0.2">
      <c r="A77" s="244">
        <v>70</v>
      </c>
      <c r="B77" s="250" t="s">
        <v>410</v>
      </c>
      <c r="C77" s="245" t="s">
        <v>666</v>
      </c>
      <c r="D77" s="250" t="s">
        <v>667</v>
      </c>
    </row>
    <row r="78" spans="1:4" s="248" customFormat="1" ht="13.5" x14ac:dyDescent="0.2">
      <c r="A78" s="244">
        <v>71</v>
      </c>
      <c r="B78" s="250" t="s">
        <v>410</v>
      </c>
      <c r="C78" s="245" t="s">
        <v>692</v>
      </c>
      <c r="D78" s="250" t="s">
        <v>453</v>
      </c>
    </row>
    <row r="79" spans="1:4" s="248" customFormat="1" ht="13.5" x14ac:dyDescent="0.2">
      <c r="A79" s="244">
        <v>72</v>
      </c>
      <c r="B79" s="250" t="s">
        <v>427</v>
      </c>
      <c r="C79" s="245" t="s">
        <v>693</v>
      </c>
      <c r="D79" s="250" t="s">
        <v>694</v>
      </c>
    </row>
    <row r="80" spans="1:4" s="248" customFormat="1" ht="13.5" x14ac:dyDescent="0.2">
      <c r="A80" s="244">
        <v>73</v>
      </c>
      <c r="B80" s="250" t="s">
        <v>410</v>
      </c>
      <c r="C80" s="245" t="s">
        <v>722</v>
      </c>
      <c r="D80" s="250" t="s">
        <v>477</v>
      </c>
    </row>
    <row r="81" spans="1:4" s="248" customFormat="1" ht="13.5" x14ac:dyDescent="0.2">
      <c r="A81" s="244">
        <v>74</v>
      </c>
      <c r="B81" s="250" t="s">
        <v>410</v>
      </c>
      <c r="C81" s="245" t="s">
        <v>724</v>
      </c>
      <c r="D81" s="250" t="s">
        <v>453</v>
      </c>
    </row>
    <row r="82" spans="1:4" s="248" customFormat="1" ht="13.5" x14ac:dyDescent="0.2">
      <c r="A82" s="244">
        <v>75</v>
      </c>
      <c r="B82" s="250" t="s">
        <v>410</v>
      </c>
      <c r="C82" s="245" t="s">
        <v>725</v>
      </c>
      <c r="D82" s="250" t="s">
        <v>477</v>
      </c>
    </row>
    <row r="83" spans="1:4" s="248" customFormat="1" ht="12.75" customHeight="1" x14ac:dyDescent="0.2">
      <c r="A83" s="244">
        <v>76</v>
      </c>
      <c r="B83" s="250" t="s">
        <v>427</v>
      </c>
      <c r="C83" s="245" t="s">
        <v>727</v>
      </c>
      <c r="D83" s="250" t="s">
        <v>406</v>
      </c>
    </row>
    <row r="84" spans="1:4" s="248" customFormat="1" ht="13.5" x14ac:dyDescent="0.2">
      <c r="A84" s="244">
        <v>77</v>
      </c>
      <c r="B84" s="250" t="s">
        <v>410</v>
      </c>
      <c r="C84" s="245" t="s">
        <v>728</v>
      </c>
      <c r="D84" s="250" t="s">
        <v>477</v>
      </c>
    </row>
    <row r="85" spans="1:4" s="248" customFormat="1" ht="30" customHeight="1" x14ac:dyDescent="0.2">
      <c r="A85" s="244">
        <v>78</v>
      </c>
      <c r="B85" s="250" t="s">
        <v>427</v>
      </c>
      <c r="C85" s="245" t="s">
        <v>737</v>
      </c>
      <c r="D85" s="250" t="s">
        <v>738</v>
      </c>
    </row>
    <row r="86" spans="1:4" s="248" customFormat="1" ht="13.5" x14ac:dyDescent="0.2">
      <c r="A86" s="244">
        <v>79</v>
      </c>
      <c r="B86" s="250" t="s">
        <v>410</v>
      </c>
      <c r="C86" s="245" t="s">
        <v>747</v>
      </c>
      <c r="D86" s="250" t="s">
        <v>477</v>
      </c>
    </row>
    <row r="87" spans="1:4" s="248" customFormat="1" ht="13.5" x14ac:dyDescent="0.2">
      <c r="A87" s="244">
        <v>80</v>
      </c>
      <c r="B87" s="250" t="s">
        <v>429</v>
      </c>
      <c r="C87" s="245" t="s">
        <v>753</v>
      </c>
      <c r="D87" s="250" t="s">
        <v>754</v>
      </c>
    </row>
    <row r="88" spans="1:4" s="248" customFormat="1" x14ac:dyDescent="0.2">
      <c r="A88" s="501" t="s">
        <v>763</v>
      </c>
      <c r="B88" s="502"/>
      <c r="C88" s="502"/>
      <c r="D88" s="503"/>
    </row>
    <row r="89" spans="1:4" s="248" customFormat="1" ht="13.5" x14ac:dyDescent="0.2">
      <c r="A89" s="244">
        <v>81</v>
      </c>
      <c r="B89" s="250" t="s">
        <v>401</v>
      </c>
      <c r="C89" s="245" t="s">
        <v>399</v>
      </c>
      <c r="D89" s="250" t="s">
        <v>400</v>
      </c>
    </row>
    <row r="90" spans="1:4" s="248" customFormat="1" ht="13.5" x14ac:dyDescent="0.2">
      <c r="A90" s="244">
        <v>82</v>
      </c>
      <c r="B90" s="250" t="s">
        <v>401</v>
      </c>
      <c r="C90" s="245" t="s">
        <v>404</v>
      </c>
      <c r="D90" s="250" t="s">
        <v>400</v>
      </c>
    </row>
    <row r="91" spans="1:4" s="248" customFormat="1" ht="13.5" x14ac:dyDescent="0.2">
      <c r="A91" s="244">
        <v>83</v>
      </c>
      <c r="B91" s="250" t="s">
        <v>407</v>
      </c>
      <c r="C91" s="245" t="s">
        <v>405</v>
      </c>
      <c r="D91" s="250" t="s">
        <v>406</v>
      </c>
    </row>
    <row r="92" spans="1:4" s="248" customFormat="1" ht="13.5" x14ac:dyDescent="0.2">
      <c r="A92" s="244">
        <v>84</v>
      </c>
      <c r="B92" s="250" t="s">
        <v>401</v>
      </c>
      <c r="C92" s="245" t="s">
        <v>408</v>
      </c>
      <c r="D92" s="250" t="s">
        <v>400</v>
      </c>
    </row>
    <row r="93" spans="1:4" s="248" customFormat="1" ht="13.5" x14ac:dyDescent="0.2">
      <c r="A93" s="244">
        <v>85</v>
      </c>
      <c r="B93" s="250" t="s">
        <v>401</v>
      </c>
      <c r="C93" s="245" t="s">
        <v>411</v>
      </c>
      <c r="D93" s="250" t="s">
        <v>412</v>
      </c>
    </row>
    <row r="94" spans="1:4" s="248" customFormat="1" ht="13.5" x14ac:dyDescent="0.2">
      <c r="A94" s="244">
        <v>86</v>
      </c>
      <c r="B94" s="250" t="s">
        <v>407</v>
      </c>
      <c r="C94" s="245" t="s">
        <v>415</v>
      </c>
      <c r="D94" s="250" t="s">
        <v>416</v>
      </c>
    </row>
    <row r="95" spans="1:4" s="248" customFormat="1" ht="13.5" x14ac:dyDescent="0.2">
      <c r="A95" s="244">
        <v>87</v>
      </c>
      <c r="B95" s="250" t="s">
        <v>407</v>
      </c>
      <c r="C95" s="245" t="s">
        <v>1390</v>
      </c>
      <c r="D95" s="250" t="s">
        <v>1391</v>
      </c>
    </row>
    <row r="96" spans="1:4" s="248" customFormat="1" ht="13.5" x14ac:dyDescent="0.2">
      <c r="A96" s="244">
        <v>88</v>
      </c>
      <c r="B96" s="250" t="s">
        <v>401</v>
      </c>
      <c r="C96" s="245" t="s">
        <v>419</v>
      </c>
      <c r="D96" s="250" t="s">
        <v>400</v>
      </c>
    </row>
    <row r="97" spans="1:4" s="248" customFormat="1" ht="13.5" x14ac:dyDescent="0.2">
      <c r="A97" s="244">
        <v>89</v>
      </c>
      <c r="B97" s="250" t="s">
        <v>1393</v>
      </c>
      <c r="C97" s="245" t="s">
        <v>420</v>
      </c>
      <c r="D97" s="250" t="s">
        <v>421</v>
      </c>
    </row>
    <row r="98" spans="1:4" s="248" customFormat="1" ht="13.5" x14ac:dyDescent="0.2">
      <c r="A98" s="244">
        <v>90</v>
      </c>
      <c r="B98" s="250" t="s">
        <v>424</v>
      </c>
      <c r="C98" s="245" t="s">
        <v>422</v>
      </c>
      <c r="D98" s="250" t="s">
        <v>423</v>
      </c>
    </row>
    <row r="99" spans="1:4" s="248" customFormat="1" ht="13.5" x14ac:dyDescent="0.2">
      <c r="A99" s="244">
        <v>91</v>
      </c>
      <c r="B99" s="250" t="s">
        <v>424</v>
      </c>
      <c r="C99" s="245" t="s">
        <v>431</v>
      </c>
      <c r="D99" s="250" t="s">
        <v>432</v>
      </c>
    </row>
    <row r="100" spans="1:4" s="248" customFormat="1" ht="13.5" x14ac:dyDescent="0.2">
      <c r="A100" s="244">
        <v>92</v>
      </c>
      <c r="B100" s="250" t="s">
        <v>401</v>
      </c>
      <c r="C100" s="245" t="s">
        <v>435</v>
      </c>
      <c r="D100" s="250" t="s">
        <v>400</v>
      </c>
    </row>
    <row r="101" spans="1:4" s="248" customFormat="1" ht="13.5" x14ac:dyDescent="0.2">
      <c r="A101" s="244">
        <v>93</v>
      </c>
      <c r="B101" s="250" t="s">
        <v>401</v>
      </c>
      <c r="C101" s="245" t="s">
        <v>1724</v>
      </c>
      <c r="D101" s="250" t="s">
        <v>1725</v>
      </c>
    </row>
    <row r="102" spans="1:4" s="248" customFormat="1" ht="13.5" x14ac:dyDescent="0.2">
      <c r="A102" s="244">
        <v>94</v>
      </c>
      <c r="B102" s="250" t="s">
        <v>401</v>
      </c>
      <c r="C102" s="245" t="s">
        <v>2018</v>
      </c>
      <c r="D102" s="245" t="s">
        <v>412</v>
      </c>
    </row>
    <row r="103" spans="1:4" s="248" customFormat="1" ht="13.5" x14ac:dyDescent="0.2">
      <c r="A103" s="244">
        <v>95</v>
      </c>
      <c r="B103" s="250" t="s">
        <v>440</v>
      </c>
      <c r="C103" s="245" t="s">
        <v>438</v>
      </c>
      <c r="D103" s="250" t="s">
        <v>439</v>
      </c>
    </row>
    <row r="104" spans="1:4" s="248" customFormat="1" ht="13.5" x14ac:dyDescent="0.2">
      <c r="A104" s="244">
        <v>96</v>
      </c>
      <c r="B104" s="250" t="s">
        <v>401</v>
      </c>
      <c r="C104" s="245" t="s">
        <v>1400</v>
      </c>
      <c r="D104" s="250" t="s">
        <v>400</v>
      </c>
    </row>
    <row r="105" spans="1:4" s="248" customFormat="1" ht="13.5" x14ac:dyDescent="0.2">
      <c r="A105" s="244">
        <v>97</v>
      </c>
      <c r="B105" s="250" t="s">
        <v>401</v>
      </c>
      <c r="C105" s="250" t="s">
        <v>2196</v>
      </c>
      <c r="D105" s="250" t="s">
        <v>400</v>
      </c>
    </row>
    <row r="106" spans="1:4" s="248" customFormat="1" ht="13.5" x14ac:dyDescent="0.2">
      <c r="A106" s="244">
        <v>98</v>
      </c>
      <c r="B106" s="250" t="s">
        <v>1393</v>
      </c>
      <c r="C106" s="245" t="s">
        <v>441</v>
      </c>
      <c r="D106" s="250" t="s">
        <v>1401</v>
      </c>
    </row>
    <row r="107" spans="1:4" s="248" customFormat="1" ht="13.5" x14ac:dyDescent="0.2">
      <c r="A107" s="244">
        <v>99</v>
      </c>
      <c r="B107" s="250" t="s">
        <v>401</v>
      </c>
      <c r="C107" s="245" t="s">
        <v>443</v>
      </c>
      <c r="D107" s="250" t="s">
        <v>400</v>
      </c>
    </row>
    <row r="108" spans="1:4" s="248" customFormat="1" ht="13.5" x14ac:dyDescent="0.2">
      <c r="A108" s="244">
        <v>100</v>
      </c>
      <c r="B108" s="245" t="s">
        <v>440</v>
      </c>
      <c r="C108" s="245" t="s">
        <v>2019</v>
      </c>
      <c r="D108" s="245" t="s">
        <v>465</v>
      </c>
    </row>
    <row r="109" spans="1:4" s="248" customFormat="1" ht="13.5" x14ac:dyDescent="0.2">
      <c r="A109" s="244">
        <v>101</v>
      </c>
      <c r="B109" s="250" t="s">
        <v>1393</v>
      </c>
      <c r="C109" s="245" t="s">
        <v>444</v>
      </c>
      <c r="D109" s="250" t="s">
        <v>445</v>
      </c>
    </row>
    <row r="110" spans="1:4" s="248" customFormat="1" ht="13.5" x14ac:dyDescent="0.2">
      <c r="A110" s="244">
        <v>102</v>
      </c>
      <c r="B110" s="250" t="s">
        <v>401</v>
      </c>
      <c r="C110" s="245" t="s">
        <v>1944</v>
      </c>
      <c r="D110" s="250" t="s">
        <v>400</v>
      </c>
    </row>
    <row r="111" spans="1:4" s="248" customFormat="1" ht="13.5" x14ac:dyDescent="0.2">
      <c r="A111" s="244">
        <v>103</v>
      </c>
      <c r="B111" s="250" t="s">
        <v>1393</v>
      </c>
      <c r="C111" s="245" t="s">
        <v>446</v>
      </c>
      <c r="D111" s="250" t="s">
        <v>447</v>
      </c>
    </row>
    <row r="112" spans="1:4" s="248" customFormat="1" ht="13.5" x14ac:dyDescent="0.2">
      <c r="A112" s="244">
        <v>104</v>
      </c>
      <c r="B112" s="250" t="s">
        <v>1393</v>
      </c>
      <c r="C112" s="245" t="s">
        <v>449</v>
      </c>
      <c r="D112" s="250" t="s">
        <v>445</v>
      </c>
    </row>
    <row r="113" spans="1:4" s="248" customFormat="1" ht="13.5" x14ac:dyDescent="0.2">
      <c r="A113" s="244">
        <v>105</v>
      </c>
      <c r="B113" s="250" t="s">
        <v>407</v>
      </c>
      <c r="C113" s="245" t="s">
        <v>450</v>
      </c>
      <c r="D113" s="250" t="s">
        <v>451</v>
      </c>
    </row>
    <row r="114" spans="1:4" s="248" customFormat="1" ht="13.5" x14ac:dyDescent="0.2">
      <c r="A114" s="244">
        <v>106</v>
      </c>
      <c r="B114" s="250" t="s">
        <v>440</v>
      </c>
      <c r="C114" s="245" t="s">
        <v>452</v>
      </c>
      <c r="D114" s="250" t="s">
        <v>453</v>
      </c>
    </row>
    <row r="115" spans="1:4" s="248" customFormat="1" ht="13.5" x14ac:dyDescent="0.2">
      <c r="A115" s="244">
        <v>107</v>
      </c>
      <c r="B115" s="250" t="s">
        <v>1393</v>
      </c>
      <c r="C115" s="245" t="s">
        <v>456</v>
      </c>
      <c r="D115" s="250" t="s">
        <v>421</v>
      </c>
    </row>
    <row r="116" spans="1:4" s="248" customFormat="1" ht="13.5" x14ac:dyDescent="0.2">
      <c r="A116" s="244">
        <v>108</v>
      </c>
      <c r="B116" s="250" t="s">
        <v>401</v>
      </c>
      <c r="C116" s="245" t="s">
        <v>457</v>
      </c>
      <c r="D116" s="250" t="s">
        <v>400</v>
      </c>
    </row>
    <row r="117" spans="1:4" s="248" customFormat="1" ht="13.5" x14ac:dyDescent="0.2">
      <c r="A117" s="244">
        <v>109</v>
      </c>
      <c r="B117" s="250" t="s">
        <v>401</v>
      </c>
      <c r="C117" s="245" t="s">
        <v>1408</v>
      </c>
      <c r="D117" s="250" t="s">
        <v>400</v>
      </c>
    </row>
    <row r="118" spans="1:4" s="248" customFormat="1" ht="13.5" x14ac:dyDescent="0.2">
      <c r="A118" s="244">
        <v>110</v>
      </c>
      <c r="B118" s="250" t="s">
        <v>401</v>
      </c>
      <c r="C118" s="245" t="s">
        <v>458</v>
      </c>
      <c r="D118" s="250" t="s">
        <v>400</v>
      </c>
    </row>
    <row r="119" spans="1:4" s="248" customFormat="1" ht="13.5" x14ac:dyDescent="0.2">
      <c r="A119" s="244">
        <v>111</v>
      </c>
      <c r="B119" s="250" t="s">
        <v>1393</v>
      </c>
      <c r="C119" s="245" t="s">
        <v>459</v>
      </c>
      <c r="D119" s="250" t="s">
        <v>421</v>
      </c>
    </row>
    <row r="120" spans="1:4" s="248" customFormat="1" ht="13.5" x14ac:dyDescent="0.2">
      <c r="A120" s="244">
        <v>112</v>
      </c>
      <c r="B120" s="250" t="s">
        <v>401</v>
      </c>
      <c r="C120" s="245" t="s">
        <v>1409</v>
      </c>
      <c r="D120" s="250" t="s">
        <v>400</v>
      </c>
    </row>
    <row r="121" spans="1:4" s="248" customFormat="1" ht="13.5" x14ac:dyDescent="0.2">
      <c r="A121" s="244">
        <v>113</v>
      </c>
      <c r="B121" s="250" t="s">
        <v>401</v>
      </c>
      <c r="C121" s="245" t="s">
        <v>460</v>
      </c>
      <c r="D121" s="250" t="s">
        <v>400</v>
      </c>
    </row>
    <row r="122" spans="1:4" s="248" customFormat="1" ht="13.5" x14ac:dyDescent="0.2">
      <c r="A122" s="244">
        <v>114</v>
      </c>
      <c r="B122" s="250" t="s">
        <v>1393</v>
      </c>
      <c r="C122" s="245" t="s">
        <v>461</v>
      </c>
      <c r="D122" s="250" t="s">
        <v>445</v>
      </c>
    </row>
    <row r="123" spans="1:4" s="248" customFormat="1" ht="13.5" x14ac:dyDescent="0.2">
      <c r="A123" s="244">
        <v>115</v>
      </c>
      <c r="B123" s="250" t="s">
        <v>440</v>
      </c>
      <c r="C123" s="245" t="s">
        <v>462</v>
      </c>
      <c r="D123" s="250" t="s">
        <v>463</v>
      </c>
    </row>
    <row r="124" spans="1:4" s="248" customFormat="1" ht="13.5" x14ac:dyDescent="0.2">
      <c r="A124" s="244">
        <v>116</v>
      </c>
      <c r="B124" s="250" t="s">
        <v>440</v>
      </c>
      <c r="C124" s="245" t="s">
        <v>464</v>
      </c>
      <c r="D124" s="250" t="s">
        <v>465</v>
      </c>
    </row>
    <row r="125" spans="1:4" s="248" customFormat="1" ht="13.5" x14ac:dyDescent="0.2">
      <c r="A125" s="244">
        <v>117</v>
      </c>
      <c r="B125" s="250" t="s">
        <v>1393</v>
      </c>
      <c r="C125" s="245" t="s">
        <v>466</v>
      </c>
      <c r="D125" s="250" t="s">
        <v>421</v>
      </c>
    </row>
    <row r="126" spans="1:4" s="248" customFormat="1" ht="13.5" x14ac:dyDescent="0.2">
      <c r="A126" s="244">
        <v>118</v>
      </c>
      <c r="B126" s="250" t="s">
        <v>1393</v>
      </c>
      <c r="C126" s="245" t="s">
        <v>467</v>
      </c>
      <c r="D126" s="250" t="s">
        <v>421</v>
      </c>
    </row>
    <row r="127" spans="1:4" s="248" customFormat="1" ht="13.5" x14ac:dyDescent="0.2">
      <c r="A127" s="244">
        <v>119</v>
      </c>
      <c r="B127" s="250" t="s">
        <v>1393</v>
      </c>
      <c r="C127" s="245" t="s">
        <v>469</v>
      </c>
      <c r="D127" s="250" t="s">
        <v>421</v>
      </c>
    </row>
    <row r="128" spans="1:4" s="248" customFormat="1" ht="13.5" x14ac:dyDescent="0.2">
      <c r="A128" s="244">
        <v>120</v>
      </c>
      <c r="B128" s="250" t="s">
        <v>1393</v>
      </c>
      <c r="C128" s="245" t="s">
        <v>470</v>
      </c>
      <c r="D128" s="250" t="s">
        <v>445</v>
      </c>
    </row>
    <row r="129" spans="1:4" s="248" customFormat="1" ht="13.5" x14ac:dyDescent="0.2">
      <c r="A129" s="244">
        <v>121</v>
      </c>
      <c r="B129" s="250" t="s">
        <v>401</v>
      </c>
      <c r="C129" s="245" t="s">
        <v>471</v>
      </c>
      <c r="D129" s="250" t="s">
        <v>472</v>
      </c>
    </row>
    <row r="130" spans="1:4" s="248" customFormat="1" ht="13.5" x14ac:dyDescent="0.2">
      <c r="A130" s="244">
        <v>122</v>
      </c>
      <c r="B130" s="250" t="s">
        <v>1393</v>
      </c>
      <c r="C130" s="245" t="s">
        <v>473</v>
      </c>
      <c r="D130" s="250" t="s">
        <v>421</v>
      </c>
    </row>
    <row r="131" spans="1:4" s="248" customFormat="1" ht="13.5" x14ac:dyDescent="0.2">
      <c r="A131" s="244">
        <v>123</v>
      </c>
      <c r="B131" s="250" t="s">
        <v>1393</v>
      </c>
      <c r="C131" s="245" t="s">
        <v>474</v>
      </c>
      <c r="D131" s="250" t="s">
        <v>421</v>
      </c>
    </row>
    <row r="132" spans="1:4" s="248" customFormat="1" ht="13.5" x14ac:dyDescent="0.2">
      <c r="A132" s="244">
        <v>124</v>
      </c>
      <c r="B132" s="250" t="s">
        <v>401</v>
      </c>
      <c r="C132" s="245" t="s">
        <v>475</v>
      </c>
      <c r="D132" s="250" t="s">
        <v>400</v>
      </c>
    </row>
    <row r="133" spans="1:4" s="248" customFormat="1" ht="13.5" x14ac:dyDescent="0.2">
      <c r="A133" s="244">
        <v>125</v>
      </c>
      <c r="B133" s="250" t="s">
        <v>401</v>
      </c>
      <c r="C133" s="245" t="s">
        <v>478</v>
      </c>
      <c r="D133" s="250" t="s">
        <v>400</v>
      </c>
    </row>
    <row r="134" spans="1:4" s="248" customFormat="1" ht="13.5" x14ac:dyDescent="0.2">
      <c r="A134" s="244">
        <v>126</v>
      </c>
      <c r="B134" s="250" t="s">
        <v>1393</v>
      </c>
      <c r="C134" s="245" t="s">
        <v>479</v>
      </c>
      <c r="D134" s="250" t="s">
        <v>421</v>
      </c>
    </row>
    <row r="135" spans="1:4" s="248" customFormat="1" ht="13.5" x14ac:dyDescent="0.2">
      <c r="A135" s="244">
        <v>127</v>
      </c>
      <c r="B135" s="250" t="s">
        <v>401</v>
      </c>
      <c r="C135" s="245" t="s">
        <v>1726</v>
      </c>
      <c r="D135" s="250" t="s">
        <v>1727</v>
      </c>
    </row>
    <row r="136" spans="1:4" s="248" customFormat="1" ht="13.5" x14ac:dyDescent="0.2">
      <c r="A136" s="244">
        <v>128</v>
      </c>
      <c r="B136" s="250" t="s">
        <v>440</v>
      </c>
      <c r="C136" s="245" t="s">
        <v>480</v>
      </c>
      <c r="D136" s="250" t="s">
        <v>453</v>
      </c>
    </row>
    <row r="137" spans="1:4" s="248" customFormat="1" ht="13.5" x14ac:dyDescent="0.2">
      <c r="A137" s="244">
        <v>129</v>
      </c>
      <c r="B137" s="250" t="s">
        <v>401</v>
      </c>
      <c r="C137" s="245" t="s">
        <v>481</v>
      </c>
      <c r="D137" s="250" t="s">
        <v>400</v>
      </c>
    </row>
    <row r="138" spans="1:4" s="248" customFormat="1" ht="13.5" x14ac:dyDescent="0.2">
      <c r="A138" s="244">
        <v>130</v>
      </c>
      <c r="B138" s="250" t="s">
        <v>1393</v>
      </c>
      <c r="C138" s="245" t="s">
        <v>482</v>
      </c>
      <c r="D138" s="250" t="s">
        <v>421</v>
      </c>
    </row>
    <row r="139" spans="1:4" s="248" customFormat="1" ht="13.5" x14ac:dyDescent="0.2">
      <c r="A139" s="244">
        <v>131</v>
      </c>
      <c r="B139" s="250" t="s">
        <v>401</v>
      </c>
      <c r="C139" s="250" t="s">
        <v>2197</v>
      </c>
      <c r="D139" s="250" t="s">
        <v>2198</v>
      </c>
    </row>
    <row r="140" spans="1:4" s="248" customFormat="1" ht="13.5" x14ac:dyDescent="0.2">
      <c r="A140" s="244">
        <v>132</v>
      </c>
      <c r="B140" s="250" t="s">
        <v>401</v>
      </c>
      <c r="C140" s="245" t="s">
        <v>1412</v>
      </c>
      <c r="D140" s="250" t="s">
        <v>400</v>
      </c>
    </row>
    <row r="141" spans="1:4" s="248" customFormat="1" ht="13.5" x14ac:dyDescent="0.2">
      <c r="A141" s="244">
        <v>133</v>
      </c>
      <c r="B141" s="250" t="s">
        <v>401</v>
      </c>
      <c r="C141" s="245" t="s">
        <v>1413</v>
      </c>
      <c r="D141" s="250" t="s">
        <v>400</v>
      </c>
    </row>
    <row r="142" spans="1:4" s="248" customFormat="1" ht="13.5" x14ac:dyDescent="0.2">
      <c r="A142" s="244">
        <v>134</v>
      </c>
      <c r="B142" s="250" t="s">
        <v>401</v>
      </c>
      <c r="C142" s="245" t="s">
        <v>484</v>
      </c>
      <c r="D142" s="250" t="s">
        <v>485</v>
      </c>
    </row>
    <row r="143" spans="1:4" s="248" customFormat="1" ht="13.5" x14ac:dyDescent="0.2">
      <c r="A143" s="244">
        <v>135</v>
      </c>
      <c r="B143" s="250" t="s">
        <v>488</v>
      </c>
      <c r="C143" s="245" t="s">
        <v>487</v>
      </c>
      <c r="D143" s="250" t="s">
        <v>406</v>
      </c>
    </row>
    <row r="144" spans="1:4" s="248" customFormat="1" ht="13.5" x14ac:dyDescent="0.2">
      <c r="A144" s="244">
        <v>136</v>
      </c>
      <c r="B144" s="250" t="s">
        <v>401</v>
      </c>
      <c r="C144" s="245" t="s">
        <v>1728</v>
      </c>
      <c r="D144" s="250" t="s">
        <v>1727</v>
      </c>
    </row>
    <row r="145" spans="1:4" s="248" customFormat="1" ht="13.5" x14ac:dyDescent="0.2">
      <c r="A145" s="244">
        <v>137</v>
      </c>
      <c r="B145" s="250" t="s">
        <v>401</v>
      </c>
      <c r="C145" s="245" t="s">
        <v>489</v>
      </c>
      <c r="D145" s="250" t="s">
        <v>400</v>
      </c>
    </row>
    <row r="146" spans="1:4" s="248" customFormat="1" ht="13.5" x14ac:dyDescent="0.2">
      <c r="A146" s="244">
        <v>138</v>
      </c>
      <c r="B146" s="250" t="s">
        <v>401</v>
      </c>
      <c r="C146" s="250" t="s">
        <v>2091</v>
      </c>
      <c r="D146" s="250" t="s">
        <v>400</v>
      </c>
    </row>
    <row r="147" spans="1:4" s="248" customFormat="1" ht="13.5" x14ac:dyDescent="0.2">
      <c r="A147" s="244">
        <v>139</v>
      </c>
      <c r="B147" s="250" t="s">
        <v>401</v>
      </c>
      <c r="C147" s="245" t="s">
        <v>1416</v>
      </c>
      <c r="D147" s="250" t="s">
        <v>400</v>
      </c>
    </row>
    <row r="148" spans="1:4" s="248" customFormat="1" ht="13.5" x14ac:dyDescent="0.2">
      <c r="A148" s="244">
        <v>140</v>
      </c>
      <c r="B148" s="250" t="s">
        <v>401</v>
      </c>
      <c r="C148" s="245" t="s">
        <v>491</v>
      </c>
      <c r="D148" s="250" t="s">
        <v>400</v>
      </c>
    </row>
    <row r="149" spans="1:4" s="248" customFormat="1" ht="13.5" x14ac:dyDescent="0.2">
      <c r="A149" s="244">
        <v>141</v>
      </c>
      <c r="B149" s="250" t="s">
        <v>1393</v>
      </c>
      <c r="C149" s="245" t="s">
        <v>492</v>
      </c>
      <c r="D149" s="250" t="s">
        <v>421</v>
      </c>
    </row>
    <row r="150" spans="1:4" s="248" customFormat="1" ht="13.5" x14ac:dyDescent="0.2">
      <c r="A150" s="244">
        <v>142</v>
      </c>
      <c r="B150" s="250" t="s">
        <v>1393</v>
      </c>
      <c r="C150" s="245" t="s">
        <v>493</v>
      </c>
      <c r="D150" s="250" t="s">
        <v>421</v>
      </c>
    </row>
    <row r="151" spans="1:4" s="248" customFormat="1" ht="13.5" x14ac:dyDescent="0.2">
      <c r="A151" s="244">
        <v>143</v>
      </c>
      <c r="B151" s="250" t="s">
        <v>401</v>
      </c>
      <c r="C151" s="245" t="s">
        <v>1417</v>
      </c>
      <c r="D151" s="250" t="s">
        <v>400</v>
      </c>
    </row>
    <row r="152" spans="1:4" s="248" customFormat="1" ht="13.5" x14ac:dyDescent="0.2">
      <c r="A152" s="244">
        <v>144</v>
      </c>
      <c r="B152" s="250" t="s">
        <v>440</v>
      </c>
      <c r="C152" s="245" t="s">
        <v>494</v>
      </c>
      <c r="D152" s="250" t="s">
        <v>495</v>
      </c>
    </row>
    <row r="153" spans="1:4" s="248" customFormat="1" ht="13.5" x14ac:dyDescent="0.2">
      <c r="A153" s="244">
        <v>145</v>
      </c>
      <c r="B153" s="250" t="s">
        <v>401</v>
      </c>
      <c r="C153" s="245" t="s">
        <v>1729</v>
      </c>
      <c r="D153" s="250" t="s">
        <v>412</v>
      </c>
    </row>
    <row r="154" spans="1:4" s="248" customFormat="1" ht="13.5" x14ac:dyDescent="0.2">
      <c r="A154" s="244">
        <v>146</v>
      </c>
      <c r="B154" s="250" t="s">
        <v>401</v>
      </c>
      <c r="C154" s="245" t="s">
        <v>496</v>
      </c>
      <c r="D154" s="250" t="s">
        <v>400</v>
      </c>
    </row>
    <row r="155" spans="1:4" s="248" customFormat="1" ht="13.5" x14ac:dyDescent="0.2">
      <c r="A155" s="244">
        <v>147</v>
      </c>
      <c r="B155" s="250" t="s">
        <v>1393</v>
      </c>
      <c r="C155" s="245" t="s">
        <v>497</v>
      </c>
      <c r="D155" s="250" t="s">
        <v>421</v>
      </c>
    </row>
    <row r="156" spans="1:4" s="248" customFormat="1" ht="13.5" x14ac:dyDescent="0.2">
      <c r="A156" s="244">
        <v>148</v>
      </c>
      <c r="B156" s="250" t="s">
        <v>401</v>
      </c>
      <c r="C156" s="245" t="s">
        <v>1420</v>
      </c>
      <c r="D156" s="250" t="s">
        <v>400</v>
      </c>
    </row>
    <row r="157" spans="1:4" s="248" customFormat="1" ht="13.5" x14ac:dyDescent="0.2">
      <c r="A157" s="244">
        <v>149</v>
      </c>
      <c r="B157" s="250" t="s">
        <v>1393</v>
      </c>
      <c r="C157" s="245" t="s">
        <v>1781</v>
      </c>
      <c r="D157" s="245" t="s">
        <v>529</v>
      </c>
    </row>
    <row r="158" spans="1:4" s="248" customFormat="1" ht="13.5" x14ac:dyDescent="0.2">
      <c r="A158" s="244">
        <v>150</v>
      </c>
      <c r="B158" s="250" t="s">
        <v>401</v>
      </c>
      <c r="C158" s="245" t="s">
        <v>498</v>
      </c>
      <c r="D158" s="250" t="s">
        <v>400</v>
      </c>
    </row>
    <row r="159" spans="1:4" s="248" customFormat="1" ht="13.5" x14ac:dyDescent="0.2">
      <c r="A159" s="244">
        <v>151</v>
      </c>
      <c r="B159" s="250" t="s">
        <v>488</v>
      </c>
      <c r="C159" s="245" t="s">
        <v>1421</v>
      </c>
      <c r="D159" s="250" t="s">
        <v>499</v>
      </c>
    </row>
    <row r="160" spans="1:4" s="248" customFormat="1" ht="13.5" x14ac:dyDescent="0.2">
      <c r="A160" s="244">
        <v>152</v>
      </c>
      <c r="B160" s="250" t="s">
        <v>1393</v>
      </c>
      <c r="C160" s="245" t="s">
        <v>500</v>
      </c>
      <c r="D160" s="250" t="s">
        <v>421</v>
      </c>
    </row>
    <row r="161" spans="1:4" s="248" customFormat="1" ht="13.5" x14ac:dyDescent="0.2">
      <c r="A161" s="244">
        <v>153</v>
      </c>
      <c r="B161" s="250" t="s">
        <v>401</v>
      </c>
      <c r="C161" s="245" t="s">
        <v>1423</v>
      </c>
      <c r="D161" s="250" t="s">
        <v>400</v>
      </c>
    </row>
    <row r="162" spans="1:4" s="248" customFormat="1" ht="13.5" x14ac:dyDescent="0.2">
      <c r="A162" s="244">
        <v>154</v>
      </c>
      <c r="B162" s="250" t="s">
        <v>401</v>
      </c>
      <c r="C162" s="245" t="s">
        <v>1424</v>
      </c>
      <c r="D162" s="250" t="s">
        <v>400</v>
      </c>
    </row>
    <row r="163" spans="1:4" s="248" customFormat="1" ht="13.5" x14ac:dyDescent="0.2">
      <c r="A163" s="244">
        <v>155</v>
      </c>
      <c r="B163" s="250" t="s">
        <v>401</v>
      </c>
      <c r="C163" s="245" t="s">
        <v>501</v>
      </c>
      <c r="D163" s="250" t="s">
        <v>400</v>
      </c>
    </row>
    <row r="164" spans="1:4" s="248" customFormat="1" ht="13.5" x14ac:dyDescent="0.2">
      <c r="A164" s="244">
        <v>156</v>
      </c>
      <c r="B164" s="250" t="s">
        <v>401</v>
      </c>
      <c r="C164" s="245" t="s">
        <v>1425</v>
      </c>
      <c r="D164" s="250" t="s">
        <v>400</v>
      </c>
    </row>
    <row r="165" spans="1:4" s="248" customFormat="1" ht="13.5" x14ac:dyDescent="0.2">
      <c r="A165" s="244">
        <v>157</v>
      </c>
      <c r="B165" s="250" t="s">
        <v>440</v>
      </c>
      <c r="C165" s="245" t="s">
        <v>505</v>
      </c>
      <c r="D165" s="250" t="s">
        <v>439</v>
      </c>
    </row>
    <row r="166" spans="1:4" s="248" customFormat="1" ht="13.5" x14ac:dyDescent="0.2">
      <c r="A166" s="244">
        <v>158</v>
      </c>
      <c r="B166" s="250" t="s">
        <v>440</v>
      </c>
      <c r="C166" s="245" t="s">
        <v>506</v>
      </c>
      <c r="D166" s="250" t="s">
        <v>453</v>
      </c>
    </row>
    <row r="167" spans="1:4" s="248" customFormat="1" ht="13.5" x14ac:dyDescent="0.2">
      <c r="A167" s="244">
        <v>159</v>
      </c>
      <c r="B167" s="250" t="s">
        <v>1393</v>
      </c>
      <c r="C167" s="245" t="s">
        <v>507</v>
      </c>
      <c r="D167" s="250" t="s">
        <v>421</v>
      </c>
    </row>
    <row r="168" spans="1:4" s="248" customFormat="1" ht="13.5" x14ac:dyDescent="0.2">
      <c r="A168" s="244">
        <v>160</v>
      </c>
      <c r="B168" s="250" t="s">
        <v>1393</v>
      </c>
      <c r="C168" s="245" t="s">
        <v>508</v>
      </c>
      <c r="D168" s="250" t="s">
        <v>421</v>
      </c>
    </row>
    <row r="169" spans="1:4" s="248" customFormat="1" ht="13.5" x14ac:dyDescent="0.2">
      <c r="A169" s="244">
        <v>161</v>
      </c>
      <c r="B169" s="250" t="s">
        <v>401</v>
      </c>
      <c r="C169" s="245" t="s">
        <v>509</v>
      </c>
      <c r="D169" s="250" t="s">
        <v>400</v>
      </c>
    </row>
    <row r="170" spans="1:4" s="248" customFormat="1" ht="13.5" x14ac:dyDescent="0.2">
      <c r="A170" s="244">
        <v>162</v>
      </c>
      <c r="B170" s="250" t="s">
        <v>1393</v>
      </c>
      <c r="C170" s="245" t="s">
        <v>510</v>
      </c>
      <c r="D170" s="250" t="s">
        <v>414</v>
      </c>
    </row>
    <row r="171" spans="1:4" s="248" customFormat="1" ht="13.5" x14ac:dyDescent="0.2">
      <c r="A171" s="244">
        <v>163</v>
      </c>
      <c r="B171" s="250" t="s">
        <v>401</v>
      </c>
      <c r="C171" s="245" t="s">
        <v>511</v>
      </c>
      <c r="D171" s="250" t="s">
        <v>400</v>
      </c>
    </row>
    <row r="172" spans="1:4" s="248" customFormat="1" ht="13.5" x14ac:dyDescent="0.2">
      <c r="A172" s="244">
        <v>164</v>
      </c>
      <c r="B172" s="250" t="s">
        <v>401</v>
      </c>
      <c r="C172" s="245" t="s">
        <v>512</v>
      </c>
      <c r="D172" s="250" t="s">
        <v>400</v>
      </c>
    </row>
    <row r="173" spans="1:4" s="248" customFormat="1" ht="13.5" x14ac:dyDescent="0.2">
      <c r="A173" s="244">
        <v>165</v>
      </c>
      <c r="B173" s="250" t="s">
        <v>440</v>
      </c>
      <c r="C173" s="245" t="s">
        <v>513</v>
      </c>
      <c r="D173" s="250" t="s">
        <v>453</v>
      </c>
    </row>
    <row r="174" spans="1:4" s="248" customFormat="1" ht="13.5" x14ac:dyDescent="0.2">
      <c r="A174" s="244">
        <v>166</v>
      </c>
      <c r="B174" s="250" t="s">
        <v>401</v>
      </c>
      <c r="C174" s="245" t="s">
        <v>1428</v>
      </c>
      <c r="D174" s="250" t="s">
        <v>400</v>
      </c>
    </row>
    <row r="175" spans="1:4" s="248" customFormat="1" ht="13.5" x14ac:dyDescent="0.2">
      <c r="A175" s="244">
        <v>167</v>
      </c>
      <c r="B175" s="250" t="s">
        <v>401</v>
      </c>
      <c r="C175" s="245" t="s">
        <v>516</v>
      </c>
      <c r="D175" s="250" t="s">
        <v>517</v>
      </c>
    </row>
    <row r="176" spans="1:4" s="248" customFormat="1" ht="13.5" x14ac:dyDescent="0.2">
      <c r="A176" s="244">
        <v>168</v>
      </c>
      <c r="B176" s="250" t="s">
        <v>401</v>
      </c>
      <c r="C176" s="245" t="s">
        <v>518</v>
      </c>
      <c r="D176" s="250" t="s">
        <v>519</v>
      </c>
    </row>
    <row r="177" spans="1:4" s="248" customFormat="1" ht="13.5" x14ac:dyDescent="0.2">
      <c r="A177" s="244">
        <v>169</v>
      </c>
      <c r="B177" s="250" t="s">
        <v>440</v>
      </c>
      <c r="C177" s="245" t="s">
        <v>520</v>
      </c>
      <c r="D177" s="250" t="s">
        <v>453</v>
      </c>
    </row>
    <row r="178" spans="1:4" s="248" customFormat="1" ht="13.5" x14ac:dyDescent="0.2">
      <c r="A178" s="244">
        <v>170</v>
      </c>
      <c r="B178" s="250" t="s">
        <v>1393</v>
      </c>
      <c r="C178" s="245" t="s">
        <v>521</v>
      </c>
      <c r="D178" s="250" t="s">
        <v>421</v>
      </c>
    </row>
    <row r="179" spans="1:4" s="248" customFormat="1" ht="13.5" x14ac:dyDescent="0.2">
      <c r="A179" s="244">
        <v>171</v>
      </c>
      <c r="B179" s="250" t="s">
        <v>1393</v>
      </c>
      <c r="C179" s="245" t="s">
        <v>522</v>
      </c>
      <c r="D179" s="250" t="s">
        <v>445</v>
      </c>
    </row>
    <row r="180" spans="1:4" s="248" customFormat="1" ht="13.5" x14ac:dyDescent="0.2">
      <c r="A180" s="244">
        <v>172</v>
      </c>
      <c r="B180" s="250" t="s">
        <v>440</v>
      </c>
      <c r="C180" s="245" t="s">
        <v>523</v>
      </c>
      <c r="D180" s="250" t="s">
        <v>524</v>
      </c>
    </row>
    <row r="181" spans="1:4" s="248" customFormat="1" ht="13.5" x14ac:dyDescent="0.2">
      <c r="A181" s="244">
        <v>173</v>
      </c>
      <c r="B181" s="250" t="s">
        <v>440</v>
      </c>
      <c r="C181" s="245" t="s">
        <v>527</v>
      </c>
      <c r="D181" s="250" t="s">
        <v>439</v>
      </c>
    </row>
    <row r="182" spans="1:4" s="248" customFormat="1" ht="13.5" x14ac:dyDescent="0.2">
      <c r="A182" s="244">
        <v>174</v>
      </c>
      <c r="B182" s="250" t="s">
        <v>401</v>
      </c>
      <c r="C182" s="245" t="s">
        <v>1432</v>
      </c>
      <c r="D182" s="250" t="s">
        <v>400</v>
      </c>
    </row>
    <row r="183" spans="1:4" s="248" customFormat="1" ht="13.5" x14ac:dyDescent="0.2">
      <c r="A183" s="244">
        <v>175</v>
      </c>
      <c r="B183" s="250" t="s">
        <v>401</v>
      </c>
      <c r="C183" s="245" t="s">
        <v>1433</v>
      </c>
      <c r="D183" s="250" t="s">
        <v>400</v>
      </c>
    </row>
    <row r="184" spans="1:4" s="248" customFormat="1" ht="13.5" x14ac:dyDescent="0.2">
      <c r="A184" s="244">
        <v>176</v>
      </c>
      <c r="B184" s="250" t="s">
        <v>1393</v>
      </c>
      <c r="C184" s="245" t="s">
        <v>528</v>
      </c>
      <c r="D184" s="250" t="s">
        <v>529</v>
      </c>
    </row>
    <row r="185" spans="1:4" s="248" customFormat="1" ht="13.5" x14ac:dyDescent="0.2">
      <c r="A185" s="244">
        <v>177</v>
      </c>
      <c r="B185" s="250" t="s">
        <v>401</v>
      </c>
      <c r="C185" s="250" t="s">
        <v>2086</v>
      </c>
      <c r="D185" s="250" t="s">
        <v>2087</v>
      </c>
    </row>
    <row r="186" spans="1:4" s="248" customFormat="1" ht="13.5" x14ac:dyDescent="0.2">
      <c r="A186" s="244">
        <v>178</v>
      </c>
      <c r="B186" s="250" t="s">
        <v>401</v>
      </c>
      <c r="C186" s="245" t="s">
        <v>530</v>
      </c>
      <c r="D186" s="250" t="s">
        <v>400</v>
      </c>
    </row>
    <row r="187" spans="1:4" s="248" customFormat="1" ht="13.5" x14ac:dyDescent="0.2">
      <c r="A187" s="244">
        <v>179</v>
      </c>
      <c r="B187" s="250" t="s">
        <v>401</v>
      </c>
      <c r="C187" s="245" t="s">
        <v>531</v>
      </c>
      <c r="D187" s="250" t="s">
        <v>400</v>
      </c>
    </row>
    <row r="188" spans="1:4" s="248" customFormat="1" ht="13.5" x14ac:dyDescent="0.2">
      <c r="A188" s="244">
        <v>180</v>
      </c>
      <c r="B188" s="250" t="s">
        <v>407</v>
      </c>
      <c r="C188" s="245" t="s">
        <v>533</v>
      </c>
      <c r="D188" s="250" t="s">
        <v>534</v>
      </c>
    </row>
    <row r="189" spans="1:4" s="248" customFormat="1" ht="13.5" x14ac:dyDescent="0.2">
      <c r="A189" s="244">
        <v>181</v>
      </c>
      <c r="B189" s="250" t="s">
        <v>440</v>
      </c>
      <c r="C189" s="245" t="s">
        <v>536</v>
      </c>
      <c r="D189" s="250" t="s">
        <v>453</v>
      </c>
    </row>
    <row r="190" spans="1:4" s="248" customFormat="1" ht="13.5" x14ac:dyDescent="0.2">
      <c r="A190" s="244">
        <v>182</v>
      </c>
      <c r="B190" s="250" t="s">
        <v>1393</v>
      </c>
      <c r="C190" s="245" t="s">
        <v>537</v>
      </c>
      <c r="D190" s="250" t="s">
        <v>445</v>
      </c>
    </row>
    <row r="191" spans="1:4" s="248" customFormat="1" ht="13.5" x14ac:dyDescent="0.2">
      <c r="A191" s="244">
        <v>183</v>
      </c>
      <c r="B191" s="250" t="s">
        <v>440</v>
      </c>
      <c r="C191" s="245" t="s">
        <v>538</v>
      </c>
      <c r="D191" s="250" t="s">
        <v>463</v>
      </c>
    </row>
    <row r="192" spans="1:4" s="248" customFormat="1" ht="13.5" x14ac:dyDescent="0.2">
      <c r="A192" s="244">
        <v>184</v>
      </c>
      <c r="B192" s="250" t="s">
        <v>1393</v>
      </c>
      <c r="C192" s="245" t="s">
        <v>539</v>
      </c>
      <c r="D192" s="250" t="s">
        <v>529</v>
      </c>
    </row>
    <row r="193" spans="1:4" s="248" customFormat="1" ht="13.5" x14ac:dyDescent="0.2">
      <c r="A193" s="244">
        <v>185</v>
      </c>
      <c r="B193" s="250" t="s">
        <v>440</v>
      </c>
      <c r="C193" s="245" t="s">
        <v>540</v>
      </c>
      <c r="D193" s="250" t="s">
        <v>541</v>
      </c>
    </row>
    <row r="194" spans="1:4" s="248" customFormat="1" ht="13.5" x14ac:dyDescent="0.2">
      <c r="A194" s="244">
        <v>186</v>
      </c>
      <c r="B194" s="250" t="s">
        <v>1393</v>
      </c>
      <c r="C194" s="245" t="s">
        <v>542</v>
      </c>
      <c r="D194" s="250" t="s">
        <v>445</v>
      </c>
    </row>
    <row r="195" spans="1:4" s="248" customFormat="1" ht="13.5" x14ac:dyDescent="0.2">
      <c r="A195" s="244">
        <v>187</v>
      </c>
      <c r="B195" s="250" t="s">
        <v>401</v>
      </c>
      <c r="C195" s="245" t="s">
        <v>1436</v>
      </c>
      <c r="D195" s="250" t="s">
        <v>400</v>
      </c>
    </row>
    <row r="196" spans="1:4" s="248" customFormat="1" ht="13.5" x14ac:dyDescent="0.2">
      <c r="A196" s="244">
        <v>188</v>
      </c>
      <c r="B196" s="250" t="s">
        <v>401</v>
      </c>
      <c r="C196" s="245" t="s">
        <v>1678</v>
      </c>
      <c r="D196" s="250" t="s">
        <v>400</v>
      </c>
    </row>
    <row r="197" spans="1:4" s="248" customFormat="1" ht="13.5" x14ac:dyDescent="0.2">
      <c r="A197" s="244">
        <v>189</v>
      </c>
      <c r="B197" s="250" t="s">
        <v>401</v>
      </c>
      <c r="C197" s="245" t="s">
        <v>544</v>
      </c>
      <c r="D197" s="250" t="s">
        <v>400</v>
      </c>
    </row>
    <row r="198" spans="1:4" s="248" customFormat="1" ht="13.5" x14ac:dyDescent="0.2">
      <c r="A198" s="244">
        <v>190</v>
      </c>
      <c r="B198" s="250" t="s">
        <v>401</v>
      </c>
      <c r="C198" s="245" t="s">
        <v>1437</v>
      </c>
      <c r="D198" s="250" t="s">
        <v>400</v>
      </c>
    </row>
    <row r="199" spans="1:4" s="248" customFormat="1" ht="13.5" x14ac:dyDescent="0.2">
      <c r="A199" s="244">
        <v>191</v>
      </c>
      <c r="B199" s="250" t="s">
        <v>440</v>
      </c>
      <c r="C199" s="245" t="s">
        <v>545</v>
      </c>
      <c r="D199" s="250" t="s">
        <v>453</v>
      </c>
    </row>
    <row r="200" spans="1:4" s="248" customFormat="1" ht="13.5" x14ac:dyDescent="0.2">
      <c r="A200" s="244">
        <v>192</v>
      </c>
      <c r="B200" s="250" t="s">
        <v>1393</v>
      </c>
      <c r="C200" s="245" t="s">
        <v>546</v>
      </c>
      <c r="D200" s="250" t="s">
        <v>421</v>
      </c>
    </row>
    <row r="201" spans="1:4" s="248" customFormat="1" ht="13.5" x14ac:dyDescent="0.2">
      <c r="A201" s="244">
        <v>193</v>
      </c>
      <c r="B201" s="250" t="s">
        <v>1393</v>
      </c>
      <c r="C201" s="245" t="s">
        <v>547</v>
      </c>
      <c r="D201" s="250" t="s">
        <v>445</v>
      </c>
    </row>
    <row r="202" spans="1:4" s="248" customFormat="1" ht="13.5" x14ac:dyDescent="0.2">
      <c r="A202" s="244">
        <v>194</v>
      </c>
      <c r="B202" s="250" t="s">
        <v>1393</v>
      </c>
      <c r="C202" s="245" t="s">
        <v>548</v>
      </c>
      <c r="D202" s="250" t="s">
        <v>414</v>
      </c>
    </row>
    <row r="203" spans="1:4" s="248" customFormat="1" ht="13.5" x14ac:dyDescent="0.2">
      <c r="A203" s="244">
        <v>195</v>
      </c>
      <c r="B203" s="250" t="s">
        <v>401</v>
      </c>
      <c r="C203" s="245" t="s">
        <v>552</v>
      </c>
      <c r="D203" s="250" t="s">
        <v>400</v>
      </c>
    </row>
    <row r="204" spans="1:4" s="248" customFormat="1" ht="13.5" x14ac:dyDescent="0.2">
      <c r="A204" s="244">
        <v>196</v>
      </c>
      <c r="B204" s="250" t="s">
        <v>401</v>
      </c>
      <c r="C204" s="245" t="s">
        <v>1439</v>
      </c>
      <c r="D204" s="250" t="s">
        <v>400</v>
      </c>
    </row>
    <row r="205" spans="1:4" s="248" customFormat="1" ht="13.5" x14ac:dyDescent="0.2">
      <c r="A205" s="244">
        <v>197</v>
      </c>
      <c r="B205" s="250" t="s">
        <v>440</v>
      </c>
      <c r="C205" s="245" t="s">
        <v>556</v>
      </c>
      <c r="D205" s="250" t="s">
        <v>465</v>
      </c>
    </row>
    <row r="206" spans="1:4" s="248" customFormat="1" ht="13.5" x14ac:dyDescent="0.2">
      <c r="A206" s="244">
        <v>198</v>
      </c>
      <c r="B206" s="250" t="s">
        <v>401</v>
      </c>
      <c r="C206" s="245" t="s">
        <v>1679</v>
      </c>
      <c r="D206" s="250" t="s">
        <v>400</v>
      </c>
    </row>
    <row r="207" spans="1:4" s="248" customFormat="1" ht="13.5" x14ac:dyDescent="0.2">
      <c r="A207" s="244">
        <v>199</v>
      </c>
      <c r="B207" s="250" t="s">
        <v>401</v>
      </c>
      <c r="C207" s="245" t="s">
        <v>1442</v>
      </c>
      <c r="D207" s="250" t="s">
        <v>400</v>
      </c>
    </row>
    <row r="208" spans="1:4" s="248" customFormat="1" ht="13.5" x14ac:dyDescent="0.2">
      <c r="A208" s="244">
        <v>200</v>
      </c>
      <c r="B208" s="250" t="s">
        <v>1393</v>
      </c>
      <c r="C208" s="245" t="s">
        <v>562</v>
      </c>
      <c r="D208" s="250" t="s">
        <v>421</v>
      </c>
    </row>
    <row r="209" spans="1:4" s="248" customFormat="1" ht="13.5" x14ac:dyDescent="0.2">
      <c r="A209" s="244">
        <v>201</v>
      </c>
      <c r="B209" s="250" t="s">
        <v>401</v>
      </c>
      <c r="C209" s="245" t="s">
        <v>1443</v>
      </c>
      <c r="D209" s="250" t="s">
        <v>400</v>
      </c>
    </row>
    <row r="210" spans="1:4" s="248" customFormat="1" ht="13.5" x14ac:dyDescent="0.2">
      <c r="A210" s="244">
        <v>202</v>
      </c>
      <c r="B210" s="250" t="s">
        <v>1393</v>
      </c>
      <c r="C210" s="245" t="s">
        <v>563</v>
      </c>
      <c r="D210" s="250" t="s">
        <v>421</v>
      </c>
    </row>
    <row r="211" spans="1:4" s="248" customFormat="1" ht="13.5" x14ac:dyDescent="0.2">
      <c r="A211" s="244">
        <v>203</v>
      </c>
      <c r="B211" s="250" t="s">
        <v>440</v>
      </c>
      <c r="C211" s="245" t="s">
        <v>564</v>
      </c>
      <c r="D211" s="250" t="s">
        <v>406</v>
      </c>
    </row>
    <row r="212" spans="1:4" s="248" customFormat="1" ht="13.5" x14ac:dyDescent="0.2">
      <c r="A212" s="244">
        <v>204</v>
      </c>
      <c r="B212" s="250" t="s">
        <v>401</v>
      </c>
      <c r="C212" s="245" t="s">
        <v>566</v>
      </c>
      <c r="D212" s="250" t="s">
        <v>400</v>
      </c>
    </row>
    <row r="213" spans="1:4" s="248" customFormat="1" ht="13.5" x14ac:dyDescent="0.2">
      <c r="A213" s="244">
        <v>205</v>
      </c>
      <c r="B213" s="250" t="s">
        <v>401</v>
      </c>
      <c r="C213" s="245" t="s">
        <v>567</v>
      </c>
      <c r="D213" s="250" t="s">
        <v>400</v>
      </c>
    </row>
    <row r="214" spans="1:4" s="248" customFormat="1" ht="13.5" x14ac:dyDescent="0.2">
      <c r="A214" s="244">
        <v>206</v>
      </c>
      <c r="B214" s="250" t="s">
        <v>1393</v>
      </c>
      <c r="C214" s="245" t="s">
        <v>568</v>
      </c>
      <c r="D214" s="250" t="s">
        <v>445</v>
      </c>
    </row>
    <row r="215" spans="1:4" s="248" customFormat="1" ht="13.5" x14ac:dyDescent="0.2">
      <c r="A215" s="244">
        <v>207</v>
      </c>
      <c r="B215" s="250" t="s">
        <v>401</v>
      </c>
      <c r="C215" s="245" t="s">
        <v>569</v>
      </c>
      <c r="D215" s="250" t="s">
        <v>400</v>
      </c>
    </row>
    <row r="216" spans="1:4" s="248" customFormat="1" ht="13.5" x14ac:dyDescent="0.2">
      <c r="A216" s="244">
        <v>208</v>
      </c>
      <c r="B216" s="250" t="s">
        <v>440</v>
      </c>
      <c r="C216" s="245" t="s">
        <v>570</v>
      </c>
      <c r="D216" s="250" t="s">
        <v>465</v>
      </c>
    </row>
    <row r="217" spans="1:4" s="248" customFormat="1" ht="13.5" x14ac:dyDescent="0.2">
      <c r="A217" s="244">
        <v>209</v>
      </c>
      <c r="B217" s="250" t="s">
        <v>1393</v>
      </c>
      <c r="C217" s="245" t="s">
        <v>572</v>
      </c>
      <c r="D217" s="250" t="s">
        <v>414</v>
      </c>
    </row>
    <row r="218" spans="1:4" s="248" customFormat="1" ht="13.5" x14ac:dyDescent="0.2">
      <c r="A218" s="244">
        <v>210</v>
      </c>
      <c r="B218" s="250" t="s">
        <v>1393</v>
      </c>
      <c r="C218" s="245" t="s">
        <v>1447</v>
      </c>
      <c r="D218" s="250" t="s">
        <v>529</v>
      </c>
    </row>
    <row r="219" spans="1:4" s="248" customFormat="1" ht="13.5" x14ac:dyDescent="0.2">
      <c r="A219" s="244">
        <v>211</v>
      </c>
      <c r="B219" s="250" t="s">
        <v>1393</v>
      </c>
      <c r="C219" s="245" t="s">
        <v>575</v>
      </c>
      <c r="D219" s="250" t="s">
        <v>529</v>
      </c>
    </row>
    <row r="220" spans="1:4" s="248" customFormat="1" ht="13.5" x14ac:dyDescent="0.2">
      <c r="A220" s="244">
        <v>212</v>
      </c>
      <c r="B220" s="250" t="s">
        <v>440</v>
      </c>
      <c r="C220" s="245" t="s">
        <v>1448</v>
      </c>
      <c r="D220" s="250" t="s">
        <v>465</v>
      </c>
    </row>
    <row r="221" spans="1:4" s="248" customFormat="1" ht="13.5" x14ac:dyDescent="0.2">
      <c r="A221" s="244">
        <v>213</v>
      </c>
      <c r="B221" s="245" t="s">
        <v>632</v>
      </c>
      <c r="C221" s="245" t="s">
        <v>2029</v>
      </c>
      <c r="D221" s="245" t="s">
        <v>2030</v>
      </c>
    </row>
    <row r="222" spans="1:4" s="248" customFormat="1" ht="13.5" x14ac:dyDescent="0.2">
      <c r="A222" s="244">
        <v>214</v>
      </c>
      <c r="B222" s="250" t="s">
        <v>407</v>
      </c>
      <c r="C222" s="245" t="s">
        <v>577</v>
      </c>
      <c r="D222" s="250" t="s">
        <v>1450</v>
      </c>
    </row>
    <row r="223" spans="1:4" s="248" customFormat="1" ht="13.5" x14ac:dyDescent="0.2">
      <c r="A223" s="244">
        <v>215</v>
      </c>
      <c r="B223" s="250" t="s">
        <v>1393</v>
      </c>
      <c r="C223" s="245" t="s">
        <v>1786</v>
      </c>
      <c r="D223" s="250" t="s">
        <v>445</v>
      </c>
    </row>
    <row r="224" spans="1:4" s="248" customFormat="1" ht="13.5" x14ac:dyDescent="0.2">
      <c r="A224" s="244">
        <v>216</v>
      </c>
      <c r="B224" s="250" t="s">
        <v>1393</v>
      </c>
      <c r="C224" s="245" t="s">
        <v>578</v>
      </c>
      <c r="D224" s="250" t="s">
        <v>445</v>
      </c>
    </row>
    <row r="225" spans="1:4" s="248" customFormat="1" ht="13.5" x14ac:dyDescent="0.2">
      <c r="A225" s="244">
        <v>217</v>
      </c>
      <c r="B225" s="250" t="s">
        <v>401</v>
      </c>
      <c r="C225" s="245" t="s">
        <v>1452</v>
      </c>
      <c r="D225" s="250" t="s">
        <v>400</v>
      </c>
    </row>
    <row r="226" spans="1:4" s="248" customFormat="1" ht="13.5" x14ac:dyDescent="0.2">
      <c r="A226" s="244">
        <v>218</v>
      </c>
      <c r="B226" s="250" t="s">
        <v>401</v>
      </c>
      <c r="C226" s="245" t="s">
        <v>579</v>
      </c>
      <c r="D226" s="250" t="s">
        <v>412</v>
      </c>
    </row>
    <row r="227" spans="1:4" s="248" customFormat="1" ht="13.5" x14ac:dyDescent="0.2">
      <c r="A227" s="244">
        <v>219</v>
      </c>
      <c r="B227" s="250" t="s">
        <v>401</v>
      </c>
      <c r="C227" s="245" t="s">
        <v>583</v>
      </c>
      <c r="D227" s="250" t="s">
        <v>584</v>
      </c>
    </row>
    <row r="228" spans="1:4" s="248" customFormat="1" ht="13.5" x14ac:dyDescent="0.2">
      <c r="A228" s="244">
        <v>220</v>
      </c>
      <c r="B228" s="250" t="s">
        <v>401</v>
      </c>
      <c r="C228" s="245" t="s">
        <v>585</v>
      </c>
      <c r="D228" s="250" t="s">
        <v>400</v>
      </c>
    </row>
    <row r="229" spans="1:4" s="248" customFormat="1" ht="13.5" x14ac:dyDescent="0.2">
      <c r="A229" s="244">
        <v>221</v>
      </c>
      <c r="B229" s="250" t="s">
        <v>440</v>
      </c>
      <c r="C229" s="245" t="s">
        <v>588</v>
      </c>
      <c r="D229" s="250" t="s">
        <v>453</v>
      </c>
    </row>
    <row r="230" spans="1:4" s="248" customFormat="1" ht="13.5" x14ac:dyDescent="0.2">
      <c r="A230" s="244">
        <v>222</v>
      </c>
      <c r="B230" s="250" t="s">
        <v>1393</v>
      </c>
      <c r="C230" s="245" t="s">
        <v>589</v>
      </c>
      <c r="D230" s="250" t="s">
        <v>421</v>
      </c>
    </row>
    <row r="231" spans="1:4" s="248" customFormat="1" ht="13.5" x14ac:dyDescent="0.2">
      <c r="A231" s="244">
        <v>223</v>
      </c>
      <c r="B231" s="250" t="s">
        <v>440</v>
      </c>
      <c r="C231" s="245" t="s">
        <v>590</v>
      </c>
      <c r="D231" s="250" t="s">
        <v>453</v>
      </c>
    </row>
    <row r="232" spans="1:4" s="248" customFormat="1" ht="13.5" x14ac:dyDescent="0.2">
      <c r="A232" s="244">
        <v>224</v>
      </c>
      <c r="B232" s="250" t="s">
        <v>440</v>
      </c>
      <c r="C232" s="245" t="s">
        <v>592</v>
      </c>
      <c r="D232" s="250" t="s">
        <v>453</v>
      </c>
    </row>
    <row r="233" spans="1:4" s="248" customFormat="1" ht="13.5" x14ac:dyDescent="0.2">
      <c r="A233" s="244">
        <v>225</v>
      </c>
      <c r="B233" s="250" t="s">
        <v>424</v>
      </c>
      <c r="C233" s="245" t="s">
        <v>593</v>
      </c>
      <c r="D233" s="250" t="s">
        <v>1456</v>
      </c>
    </row>
    <row r="234" spans="1:4" s="248" customFormat="1" ht="13.5" x14ac:dyDescent="0.2">
      <c r="A234" s="244">
        <v>226</v>
      </c>
      <c r="B234" s="250" t="s">
        <v>1393</v>
      </c>
      <c r="C234" s="245" t="s">
        <v>1787</v>
      </c>
      <c r="D234" s="250" t="s">
        <v>445</v>
      </c>
    </row>
    <row r="235" spans="1:4" s="248" customFormat="1" ht="13.5" x14ac:dyDescent="0.2">
      <c r="A235" s="244">
        <v>227</v>
      </c>
      <c r="B235" s="250" t="s">
        <v>424</v>
      </c>
      <c r="C235" s="245" t="s">
        <v>598</v>
      </c>
      <c r="D235" s="250" t="s">
        <v>406</v>
      </c>
    </row>
    <row r="236" spans="1:4" s="248" customFormat="1" ht="13.5" x14ac:dyDescent="0.2">
      <c r="A236" s="244">
        <v>228</v>
      </c>
      <c r="B236" s="250" t="s">
        <v>401</v>
      </c>
      <c r="C236" s="245" t="s">
        <v>1461</v>
      </c>
      <c r="D236" s="250" t="s">
        <v>400</v>
      </c>
    </row>
    <row r="237" spans="1:4" s="248" customFormat="1" ht="13.5" x14ac:dyDescent="0.2">
      <c r="A237" s="244">
        <v>229</v>
      </c>
      <c r="B237" s="250" t="s">
        <v>1393</v>
      </c>
      <c r="C237" s="245" t="s">
        <v>600</v>
      </c>
      <c r="D237" s="250" t="s">
        <v>421</v>
      </c>
    </row>
    <row r="238" spans="1:4" s="248" customFormat="1" ht="13.5" x14ac:dyDescent="0.2">
      <c r="A238" s="244">
        <v>230</v>
      </c>
      <c r="B238" s="250" t="s">
        <v>401</v>
      </c>
      <c r="C238" s="245" t="s">
        <v>1730</v>
      </c>
      <c r="D238" s="250" t="s">
        <v>1731</v>
      </c>
    </row>
    <row r="239" spans="1:4" s="248" customFormat="1" ht="13.5" x14ac:dyDescent="0.2">
      <c r="A239" s="244">
        <v>231</v>
      </c>
      <c r="B239" s="250" t="s">
        <v>401</v>
      </c>
      <c r="C239" s="245" t="s">
        <v>601</v>
      </c>
      <c r="D239" s="250" t="s">
        <v>400</v>
      </c>
    </row>
    <row r="240" spans="1:4" s="248" customFormat="1" ht="13.5" x14ac:dyDescent="0.2">
      <c r="A240" s="244">
        <v>232</v>
      </c>
      <c r="B240" s="250" t="s">
        <v>440</v>
      </c>
      <c r="C240" s="245" t="s">
        <v>603</v>
      </c>
      <c r="D240" s="250" t="s">
        <v>465</v>
      </c>
    </row>
    <row r="241" spans="1:4" s="248" customFormat="1" ht="13.5" x14ac:dyDescent="0.2">
      <c r="A241" s="244">
        <v>233</v>
      </c>
      <c r="B241" s="250" t="s">
        <v>440</v>
      </c>
      <c r="C241" s="245" t="s">
        <v>604</v>
      </c>
      <c r="D241" s="250" t="s">
        <v>453</v>
      </c>
    </row>
    <row r="242" spans="1:4" s="248" customFormat="1" ht="13.5" x14ac:dyDescent="0.2">
      <c r="A242" s="244">
        <v>234</v>
      </c>
      <c r="B242" s="250" t="s">
        <v>1393</v>
      </c>
      <c r="C242" s="245" t="s">
        <v>605</v>
      </c>
      <c r="D242" s="250" t="s">
        <v>421</v>
      </c>
    </row>
    <row r="243" spans="1:4" s="248" customFormat="1" ht="13.5" x14ac:dyDescent="0.2">
      <c r="A243" s="244">
        <v>235</v>
      </c>
      <c r="B243" s="250" t="s">
        <v>440</v>
      </c>
      <c r="C243" s="245" t="s">
        <v>606</v>
      </c>
      <c r="D243" s="250" t="s">
        <v>453</v>
      </c>
    </row>
    <row r="244" spans="1:4" s="248" customFormat="1" ht="13.5" x14ac:dyDescent="0.2">
      <c r="A244" s="244">
        <v>236</v>
      </c>
      <c r="B244" s="250" t="s">
        <v>401</v>
      </c>
      <c r="C244" s="245" t="s">
        <v>1463</v>
      </c>
      <c r="D244" s="250" t="s">
        <v>400</v>
      </c>
    </row>
    <row r="245" spans="1:4" s="248" customFormat="1" ht="13.5" x14ac:dyDescent="0.2">
      <c r="A245" s="244">
        <v>237</v>
      </c>
      <c r="B245" s="250" t="s">
        <v>401</v>
      </c>
      <c r="C245" s="245" t="s">
        <v>1465</v>
      </c>
      <c r="D245" s="250" t="s">
        <v>400</v>
      </c>
    </row>
    <row r="246" spans="1:4" s="248" customFormat="1" ht="13.5" x14ac:dyDescent="0.2">
      <c r="A246" s="244">
        <v>238</v>
      </c>
      <c r="B246" s="250" t="s">
        <v>424</v>
      </c>
      <c r="C246" s="245" t="s">
        <v>611</v>
      </c>
      <c r="D246" s="250" t="s">
        <v>612</v>
      </c>
    </row>
    <row r="247" spans="1:4" s="248" customFormat="1" ht="13.5" x14ac:dyDescent="0.2">
      <c r="A247" s="244">
        <v>239</v>
      </c>
      <c r="B247" s="250" t="s">
        <v>424</v>
      </c>
      <c r="C247" s="245" t="s">
        <v>613</v>
      </c>
      <c r="D247" s="250" t="s">
        <v>614</v>
      </c>
    </row>
    <row r="248" spans="1:4" s="248" customFormat="1" ht="13.5" x14ac:dyDescent="0.2">
      <c r="A248" s="244">
        <v>240</v>
      </c>
      <c r="B248" s="250" t="s">
        <v>401</v>
      </c>
      <c r="C248" s="245" t="s">
        <v>615</v>
      </c>
      <c r="D248" s="250" t="s">
        <v>400</v>
      </c>
    </row>
    <row r="249" spans="1:4" s="248" customFormat="1" ht="13.5" x14ac:dyDescent="0.2">
      <c r="A249" s="244">
        <v>241</v>
      </c>
      <c r="B249" s="250" t="s">
        <v>401</v>
      </c>
      <c r="C249" s="245" t="s">
        <v>1732</v>
      </c>
      <c r="D249" s="250" t="s">
        <v>1733</v>
      </c>
    </row>
    <row r="250" spans="1:4" s="248" customFormat="1" ht="13.5" x14ac:dyDescent="0.2">
      <c r="A250" s="244">
        <v>242</v>
      </c>
      <c r="B250" s="250" t="s">
        <v>401</v>
      </c>
      <c r="C250" s="245" t="s">
        <v>1470</v>
      </c>
      <c r="D250" s="250" t="s">
        <v>400</v>
      </c>
    </row>
    <row r="251" spans="1:4" s="248" customFormat="1" ht="13.5" x14ac:dyDescent="0.2">
      <c r="A251" s="244">
        <v>243</v>
      </c>
      <c r="B251" s="250" t="s">
        <v>401</v>
      </c>
      <c r="C251" s="245" t="s">
        <v>1471</v>
      </c>
      <c r="D251" s="250" t="s">
        <v>400</v>
      </c>
    </row>
    <row r="252" spans="1:4" s="248" customFormat="1" ht="13.5" x14ac:dyDescent="0.2">
      <c r="A252" s="244">
        <v>244</v>
      </c>
      <c r="B252" s="250" t="s">
        <v>488</v>
      </c>
      <c r="C252" s="250" t="s">
        <v>2093</v>
      </c>
      <c r="D252" s="250" t="s">
        <v>2094</v>
      </c>
    </row>
    <row r="253" spans="1:4" s="248" customFormat="1" ht="13.5" x14ac:dyDescent="0.2">
      <c r="A253" s="244">
        <v>245</v>
      </c>
      <c r="B253" s="250" t="s">
        <v>401</v>
      </c>
      <c r="C253" s="245" t="s">
        <v>616</v>
      </c>
      <c r="D253" s="250" t="s">
        <v>400</v>
      </c>
    </row>
    <row r="254" spans="1:4" s="248" customFormat="1" ht="13.5" x14ac:dyDescent="0.2">
      <c r="A254" s="244">
        <v>246</v>
      </c>
      <c r="B254" s="250" t="s">
        <v>1393</v>
      </c>
      <c r="C254" s="245" t="s">
        <v>617</v>
      </c>
      <c r="D254" s="250" t="s">
        <v>1472</v>
      </c>
    </row>
    <row r="255" spans="1:4" s="248" customFormat="1" ht="13.5" x14ac:dyDescent="0.2">
      <c r="A255" s="244">
        <v>247</v>
      </c>
      <c r="B255" s="250" t="s">
        <v>401</v>
      </c>
      <c r="C255" s="245" t="s">
        <v>620</v>
      </c>
      <c r="D255" s="250" t="s">
        <v>400</v>
      </c>
    </row>
    <row r="256" spans="1:4" s="248" customFormat="1" ht="13.5" x14ac:dyDescent="0.2">
      <c r="A256" s="244">
        <v>248</v>
      </c>
      <c r="B256" s="250" t="s">
        <v>401</v>
      </c>
      <c r="C256" s="245" t="s">
        <v>1475</v>
      </c>
      <c r="D256" s="250" t="s">
        <v>400</v>
      </c>
    </row>
    <row r="257" spans="1:4" s="248" customFormat="1" ht="13.5" x14ac:dyDescent="0.2">
      <c r="A257" s="244">
        <v>249</v>
      </c>
      <c r="B257" s="250" t="s">
        <v>401</v>
      </c>
      <c r="C257" s="245" t="s">
        <v>621</v>
      </c>
      <c r="D257" s="250" t="s">
        <v>400</v>
      </c>
    </row>
    <row r="258" spans="1:4" s="248" customFormat="1" ht="13.5" x14ac:dyDescent="0.2">
      <c r="A258" s="244">
        <v>250</v>
      </c>
      <c r="B258" s="250" t="s">
        <v>401</v>
      </c>
      <c r="C258" s="245" t="s">
        <v>1476</v>
      </c>
      <c r="D258" s="250" t="s">
        <v>400</v>
      </c>
    </row>
    <row r="259" spans="1:4" s="248" customFormat="1" ht="13.5" x14ac:dyDescent="0.2">
      <c r="A259" s="244">
        <v>251</v>
      </c>
      <c r="B259" s="250" t="s">
        <v>401</v>
      </c>
      <c r="C259" s="245" t="s">
        <v>1477</v>
      </c>
      <c r="D259" s="250" t="s">
        <v>400</v>
      </c>
    </row>
    <row r="260" spans="1:4" s="248" customFormat="1" ht="13.5" x14ac:dyDescent="0.2">
      <c r="A260" s="244">
        <v>252</v>
      </c>
      <c r="B260" s="250" t="s">
        <v>401</v>
      </c>
      <c r="C260" s="245" t="s">
        <v>1734</v>
      </c>
      <c r="D260" s="250" t="s">
        <v>412</v>
      </c>
    </row>
    <row r="261" spans="1:4" s="248" customFormat="1" ht="13.5" x14ac:dyDescent="0.2">
      <c r="A261" s="244">
        <v>253</v>
      </c>
      <c r="B261" s="250" t="s">
        <v>401</v>
      </c>
      <c r="C261" s="245" t="s">
        <v>1478</v>
      </c>
      <c r="D261" s="250" t="s">
        <v>400</v>
      </c>
    </row>
    <row r="262" spans="1:4" s="248" customFormat="1" ht="13.5" x14ac:dyDescent="0.2">
      <c r="A262" s="244">
        <v>254</v>
      </c>
      <c r="B262" s="250" t="s">
        <v>488</v>
      </c>
      <c r="C262" s="245" t="s">
        <v>625</v>
      </c>
      <c r="D262" s="250" t="s">
        <v>499</v>
      </c>
    </row>
    <row r="263" spans="1:4" s="248" customFormat="1" ht="13.5" x14ac:dyDescent="0.2">
      <c r="A263" s="244">
        <v>255</v>
      </c>
      <c r="B263" s="250" t="s">
        <v>401</v>
      </c>
      <c r="C263" s="245" t="s">
        <v>628</v>
      </c>
      <c r="D263" s="250" t="s">
        <v>400</v>
      </c>
    </row>
    <row r="264" spans="1:4" s="248" customFormat="1" ht="13.5" x14ac:dyDescent="0.2">
      <c r="A264" s="244">
        <v>256</v>
      </c>
      <c r="B264" s="250" t="s">
        <v>1393</v>
      </c>
      <c r="C264" s="245" t="s">
        <v>630</v>
      </c>
      <c r="D264" s="250" t="s">
        <v>631</v>
      </c>
    </row>
    <row r="265" spans="1:4" s="248" customFormat="1" ht="13.5" x14ac:dyDescent="0.2">
      <c r="A265" s="244">
        <v>257</v>
      </c>
      <c r="B265" s="250" t="s">
        <v>401</v>
      </c>
      <c r="C265" s="245" t="s">
        <v>633</v>
      </c>
      <c r="D265" s="250" t="s">
        <v>634</v>
      </c>
    </row>
    <row r="266" spans="1:4" s="248" customFormat="1" ht="13.5" x14ac:dyDescent="0.2">
      <c r="A266" s="244">
        <v>258</v>
      </c>
      <c r="B266" s="250" t="s">
        <v>401</v>
      </c>
      <c r="C266" s="245" t="s">
        <v>1483</v>
      </c>
      <c r="D266" s="250" t="s">
        <v>400</v>
      </c>
    </row>
    <row r="267" spans="1:4" s="248" customFormat="1" ht="13.5" x14ac:dyDescent="0.2">
      <c r="A267" s="244">
        <v>259</v>
      </c>
      <c r="B267" s="250" t="s">
        <v>401</v>
      </c>
      <c r="C267" s="250" t="s">
        <v>1484</v>
      </c>
      <c r="D267" s="250" t="s">
        <v>1485</v>
      </c>
    </row>
    <row r="268" spans="1:4" s="248" customFormat="1" ht="13.5" x14ac:dyDescent="0.2">
      <c r="A268" s="244">
        <v>260</v>
      </c>
      <c r="B268" s="250" t="s">
        <v>1393</v>
      </c>
      <c r="C268" s="245" t="s">
        <v>1788</v>
      </c>
      <c r="D268" s="250" t="s">
        <v>445</v>
      </c>
    </row>
    <row r="269" spans="1:4" s="248" customFormat="1" ht="13.5" x14ac:dyDescent="0.2">
      <c r="A269" s="244">
        <v>261</v>
      </c>
      <c r="B269" s="250" t="s">
        <v>440</v>
      </c>
      <c r="C269" s="245" t="s">
        <v>637</v>
      </c>
      <c r="D269" s="250" t="s">
        <v>453</v>
      </c>
    </row>
    <row r="270" spans="1:4" s="248" customFormat="1" ht="13.5" x14ac:dyDescent="0.2">
      <c r="A270" s="244">
        <v>262</v>
      </c>
      <c r="B270" s="250" t="s">
        <v>424</v>
      </c>
      <c r="C270" s="245" t="s">
        <v>1489</v>
      </c>
      <c r="D270" s="250" t="s">
        <v>1490</v>
      </c>
    </row>
    <row r="271" spans="1:4" s="248" customFormat="1" ht="13.5" x14ac:dyDescent="0.2">
      <c r="A271" s="244">
        <v>263</v>
      </c>
      <c r="B271" s="250" t="s">
        <v>401</v>
      </c>
      <c r="C271" s="250" t="s">
        <v>2092</v>
      </c>
      <c r="D271" s="250" t="s">
        <v>400</v>
      </c>
    </row>
    <row r="272" spans="1:4" s="248" customFormat="1" ht="13.5" x14ac:dyDescent="0.2">
      <c r="A272" s="244">
        <v>264</v>
      </c>
      <c r="B272" s="250" t="s">
        <v>1393</v>
      </c>
      <c r="C272" s="245" t="s">
        <v>639</v>
      </c>
      <c r="D272" s="250" t="s">
        <v>406</v>
      </c>
    </row>
    <row r="273" spans="1:4" s="248" customFormat="1" ht="13.5" x14ac:dyDescent="0.2">
      <c r="A273" s="244">
        <v>265</v>
      </c>
      <c r="B273" s="250" t="s">
        <v>1393</v>
      </c>
      <c r="C273" s="245" t="s">
        <v>645</v>
      </c>
      <c r="D273" s="250" t="s">
        <v>414</v>
      </c>
    </row>
    <row r="274" spans="1:4" s="248" customFormat="1" ht="13.5" x14ac:dyDescent="0.2">
      <c r="A274" s="244">
        <v>266</v>
      </c>
      <c r="B274" s="250" t="s">
        <v>407</v>
      </c>
      <c r="C274" s="245" t="s">
        <v>648</v>
      </c>
      <c r="D274" s="250" t="s">
        <v>649</v>
      </c>
    </row>
    <row r="275" spans="1:4" s="248" customFormat="1" ht="13.5" x14ac:dyDescent="0.2">
      <c r="A275" s="244">
        <v>267</v>
      </c>
      <c r="B275" s="250" t="s">
        <v>401</v>
      </c>
      <c r="C275" s="245" t="s">
        <v>652</v>
      </c>
      <c r="D275" s="250" t="s">
        <v>406</v>
      </c>
    </row>
    <row r="276" spans="1:4" s="248" customFormat="1" ht="13.5" x14ac:dyDescent="0.2">
      <c r="A276" s="244">
        <v>268</v>
      </c>
      <c r="B276" s="250" t="s">
        <v>440</v>
      </c>
      <c r="C276" s="245" t="s">
        <v>653</v>
      </c>
      <c r="D276" s="250" t="s">
        <v>406</v>
      </c>
    </row>
    <row r="277" spans="1:4" s="248" customFormat="1" ht="13.5" x14ac:dyDescent="0.2">
      <c r="A277" s="244">
        <v>269</v>
      </c>
      <c r="B277" s="250" t="s">
        <v>401</v>
      </c>
      <c r="C277" s="245" t="s">
        <v>654</v>
      </c>
      <c r="D277" s="250" t="s">
        <v>400</v>
      </c>
    </row>
    <row r="278" spans="1:4" s="248" customFormat="1" ht="13.5" x14ac:dyDescent="0.2">
      <c r="A278" s="244">
        <v>270</v>
      </c>
      <c r="B278" s="250" t="s">
        <v>401</v>
      </c>
      <c r="C278" s="245" t="s">
        <v>657</v>
      </c>
      <c r="D278" s="250" t="s">
        <v>400</v>
      </c>
    </row>
    <row r="279" spans="1:4" s="248" customFormat="1" ht="13.5" x14ac:dyDescent="0.2">
      <c r="A279" s="244">
        <v>271</v>
      </c>
      <c r="B279" s="250" t="s">
        <v>401</v>
      </c>
      <c r="C279" s="245" t="s">
        <v>1501</v>
      </c>
      <c r="D279" s="250" t="s">
        <v>400</v>
      </c>
    </row>
    <row r="280" spans="1:4" s="248" customFormat="1" ht="13.5" x14ac:dyDescent="0.2">
      <c r="A280" s="244">
        <v>272</v>
      </c>
      <c r="B280" s="250" t="s">
        <v>440</v>
      </c>
      <c r="C280" s="245" t="s">
        <v>658</v>
      </c>
      <c r="D280" s="250" t="s">
        <v>465</v>
      </c>
    </row>
    <row r="281" spans="1:4" s="248" customFormat="1" ht="13.5" x14ac:dyDescent="0.2">
      <c r="A281" s="244">
        <v>273</v>
      </c>
      <c r="B281" s="250" t="s">
        <v>632</v>
      </c>
      <c r="C281" s="250" t="s">
        <v>2080</v>
      </c>
      <c r="D281" s="250" t="s">
        <v>2081</v>
      </c>
    </row>
    <row r="282" spans="1:4" s="248" customFormat="1" ht="13.5" x14ac:dyDescent="0.2">
      <c r="A282" s="244">
        <v>274</v>
      </c>
      <c r="B282" s="250" t="s">
        <v>401</v>
      </c>
      <c r="C282" s="245" t="s">
        <v>1502</v>
      </c>
      <c r="D282" s="250" t="s">
        <v>400</v>
      </c>
    </row>
    <row r="283" spans="1:4" s="248" customFormat="1" ht="13.5" x14ac:dyDescent="0.2">
      <c r="A283" s="244">
        <v>275</v>
      </c>
      <c r="B283" s="250" t="s">
        <v>401</v>
      </c>
      <c r="C283" s="245" t="s">
        <v>1735</v>
      </c>
      <c r="D283" s="250" t="s">
        <v>1727</v>
      </c>
    </row>
    <row r="284" spans="1:4" s="248" customFormat="1" ht="13.5" x14ac:dyDescent="0.2">
      <c r="A284" s="244">
        <v>276</v>
      </c>
      <c r="B284" s="250" t="s">
        <v>1393</v>
      </c>
      <c r="C284" s="245" t="s">
        <v>659</v>
      </c>
      <c r="D284" s="250" t="s">
        <v>421</v>
      </c>
    </row>
    <row r="285" spans="1:4" s="248" customFormat="1" ht="13.5" x14ac:dyDescent="0.2">
      <c r="A285" s="244">
        <v>277</v>
      </c>
      <c r="B285" s="250" t="s">
        <v>1393</v>
      </c>
      <c r="C285" s="245" t="s">
        <v>660</v>
      </c>
      <c r="D285" s="250" t="s">
        <v>421</v>
      </c>
    </row>
    <row r="286" spans="1:4" s="248" customFormat="1" ht="13.5" x14ac:dyDescent="0.2">
      <c r="A286" s="244">
        <v>278</v>
      </c>
      <c r="B286" s="250" t="s">
        <v>1393</v>
      </c>
      <c r="C286" s="245" t="s">
        <v>662</v>
      </c>
      <c r="D286" s="250" t="s">
        <v>445</v>
      </c>
    </row>
    <row r="287" spans="1:4" s="248" customFormat="1" ht="13.5" x14ac:dyDescent="0.2">
      <c r="A287" s="244">
        <v>279</v>
      </c>
      <c r="B287" s="250" t="s">
        <v>1393</v>
      </c>
      <c r="C287" s="245" t="s">
        <v>663</v>
      </c>
      <c r="D287" s="250" t="s">
        <v>421</v>
      </c>
    </row>
    <row r="288" spans="1:4" s="248" customFormat="1" ht="13.5" x14ac:dyDescent="0.2">
      <c r="A288" s="244">
        <v>280</v>
      </c>
      <c r="B288" s="250" t="s">
        <v>401</v>
      </c>
      <c r="C288" s="245" t="s">
        <v>664</v>
      </c>
      <c r="D288" s="250" t="s">
        <v>400</v>
      </c>
    </row>
    <row r="289" spans="1:4" s="248" customFormat="1" ht="13.5" x14ac:dyDescent="0.2">
      <c r="A289" s="244">
        <v>281</v>
      </c>
      <c r="B289" s="250" t="s">
        <v>632</v>
      </c>
      <c r="C289" s="245" t="s">
        <v>665</v>
      </c>
      <c r="D289" s="250" t="s">
        <v>1504</v>
      </c>
    </row>
    <row r="290" spans="1:4" s="248" customFormat="1" ht="13.5" x14ac:dyDescent="0.2">
      <c r="A290" s="244">
        <v>282</v>
      </c>
      <c r="B290" s="250" t="s">
        <v>1393</v>
      </c>
      <c r="C290" s="245" t="s">
        <v>668</v>
      </c>
      <c r="D290" s="250" t="s">
        <v>669</v>
      </c>
    </row>
    <row r="291" spans="1:4" s="248" customFormat="1" ht="13.5" x14ac:dyDescent="0.2">
      <c r="A291" s="244">
        <v>283</v>
      </c>
      <c r="B291" s="250" t="s">
        <v>440</v>
      </c>
      <c r="C291" s="245" t="s">
        <v>671</v>
      </c>
      <c r="D291" s="250" t="s">
        <v>453</v>
      </c>
    </row>
    <row r="292" spans="1:4" s="248" customFormat="1" ht="13.5" x14ac:dyDescent="0.2">
      <c r="A292" s="244">
        <v>284</v>
      </c>
      <c r="B292" s="250" t="s">
        <v>401</v>
      </c>
      <c r="C292" s="245" t="s">
        <v>672</v>
      </c>
      <c r="D292" s="250" t="s">
        <v>400</v>
      </c>
    </row>
    <row r="293" spans="1:4" s="248" customFormat="1" ht="13.5" x14ac:dyDescent="0.2">
      <c r="A293" s="244">
        <v>285</v>
      </c>
      <c r="B293" s="250" t="s">
        <v>1393</v>
      </c>
      <c r="C293" s="245" t="s">
        <v>673</v>
      </c>
      <c r="D293" s="250" t="s">
        <v>421</v>
      </c>
    </row>
    <row r="294" spans="1:4" s="248" customFormat="1" ht="13.5" x14ac:dyDescent="0.2">
      <c r="A294" s="244">
        <v>286</v>
      </c>
      <c r="B294" s="250" t="s">
        <v>401</v>
      </c>
      <c r="C294" s="245" t="s">
        <v>1507</v>
      </c>
      <c r="D294" s="250" t="s">
        <v>400</v>
      </c>
    </row>
    <row r="295" spans="1:4" s="248" customFormat="1" ht="13.5" x14ac:dyDescent="0.2">
      <c r="A295" s="244">
        <v>287</v>
      </c>
      <c r="B295" s="250" t="s">
        <v>401</v>
      </c>
      <c r="C295" s="245" t="s">
        <v>1508</v>
      </c>
      <c r="D295" s="250" t="s">
        <v>400</v>
      </c>
    </row>
    <row r="296" spans="1:4" s="248" customFormat="1" ht="13.5" x14ac:dyDescent="0.2">
      <c r="A296" s="244">
        <v>288</v>
      </c>
      <c r="B296" s="250" t="s">
        <v>401</v>
      </c>
      <c r="C296" s="245" t="s">
        <v>1736</v>
      </c>
      <c r="D296" s="250" t="s">
        <v>1737</v>
      </c>
    </row>
    <row r="297" spans="1:4" s="248" customFormat="1" ht="13.5" x14ac:dyDescent="0.2">
      <c r="A297" s="244">
        <v>289</v>
      </c>
      <c r="B297" s="250" t="s">
        <v>1393</v>
      </c>
      <c r="C297" s="245" t="s">
        <v>674</v>
      </c>
      <c r="D297" s="250" t="s">
        <v>529</v>
      </c>
    </row>
    <row r="298" spans="1:4" s="248" customFormat="1" ht="13.5" x14ac:dyDescent="0.2">
      <c r="A298" s="244">
        <v>290</v>
      </c>
      <c r="B298" s="250" t="s">
        <v>1393</v>
      </c>
      <c r="C298" s="245" t="s">
        <v>675</v>
      </c>
      <c r="D298" s="250" t="s">
        <v>529</v>
      </c>
    </row>
    <row r="299" spans="1:4" s="248" customFormat="1" ht="13.5" x14ac:dyDescent="0.2">
      <c r="A299" s="244">
        <v>291</v>
      </c>
      <c r="B299" s="250" t="s">
        <v>401</v>
      </c>
      <c r="C299" s="245" t="s">
        <v>1509</v>
      </c>
      <c r="D299" s="250" t="s">
        <v>472</v>
      </c>
    </row>
    <row r="300" spans="1:4" s="248" customFormat="1" ht="13.5" x14ac:dyDescent="0.2">
      <c r="A300" s="244">
        <v>292</v>
      </c>
      <c r="B300" s="250" t="s">
        <v>401</v>
      </c>
      <c r="C300" s="245" t="s">
        <v>1738</v>
      </c>
      <c r="D300" s="250" t="s">
        <v>1737</v>
      </c>
    </row>
    <row r="301" spans="1:4" s="248" customFormat="1" ht="13.5" x14ac:dyDescent="0.2">
      <c r="A301" s="244">
        <v>293</v>
      </c>
      <c r="B301" s="250" t="s">
        <v>401</v>
      </c>
      <c r="C301" s="245" t="s">
        <v>1511</v>
      </c>
      <c r="D301" s="250" t="s">
        <v>400</v>
      </c>
    </row>
    <row r="302" spans="1:4" s="248" customFormat="1" ht="13.5" x14ac:dyDescent="0.2">
      <c r="A302" s="244">
        <v>294</v>
      </c>
      <c r="B302" s="250" t="s">
        <v>401</v>
      </c>
      <c r="C302" s="245" t="s">
        <v>1512</v>
      </c>
      <c r="D302" s="250" t="s">
        <v>400</v>
      </c>
    </row>
    <row r="303" spans="1:4" s="248" customFormat="1" ht="13.5" x14ac:dyDescent="0.2">
      <c r="A303" s="244">
        <v>295</v>
      </c>
      <c r="B303" s="250" t="s">
        <v>1393</v>
      </c>
      <c r="C303" s="245" t="s">
        <v>676</v>
      </c>
      <c r="D303" s="250" t="s">
        <v>421</v>
      </c>
    </row>
    <row r="304" spans="1:4" s="248" customFormat="1" ht="13.5" x14ac:dyDescent="0.2">
      <c r="A304" s="244">
        <v>296</v>
      </c>
      <c r="B304" s="250" t="s">
        <v>401</v>
      </c>
      <c r="C304" s="245" t="s">
        <v>1739</v>
      </c>
      <c r="D304" s="250" t="s">
        <v>1733</v>
      </c>
    </row>
    <row r="305" spans="1:4" s="248" customFormat="1" ht="13.5" x14ac:dyDescent="0.2">
      <c r="A305" s="244">
        <v>297</v>
      </c>
      <c r="B305" s="250" t="s">
        <v>401</v>
      </c>
      <c r="C305" s="245" t="s">
        <v>677</v>
      </c>
      <c r="D305" s="250" t="s">
        <v>400</v>
      </c>
    </row>
    <row r="306" spans="1:4" s="248" customFormat="1" ht="13.5" x14ac:dyDescent="0.2">
      <c r="A306" s="244">
        <v>298</v>
      </c>
      <c r="B306" s="250" t="s">
        <v>1393</v>
      </c>
      <c r="C306" s="245" t="s">
        <v>678</v>
      </c>
      <c r="D306" s="250" t="s">
        <v>445</v>
      </c>
    </row>
    <row r="307" spans="1:4" s="248" customFormat="1" ht="13.5" x14ac:dyDescent="0.2">
      <c r="A307" s="244">
        <v>299</v>
      </c>
      <c r="B307" s="250" t="s">
        <v>401</v>
      </c>
      <c r="C307" s="245" t="s">
        <v>679</v>
      </c>
      <c r="D307" s="250" t="s">
        <v>400</v>
      </c>
    </row>
    <row r="308" spans="1:4" s="248" customFormat="1" ht="13.5" x14ac:dyDescent="0.2">
      <c r="A308" s="244">
        <v>300</v>
      </c>
      <c r="B308" s="250" t="s">
        <v>401</v>
      </c>
      <c r="C308" s="245" t="s">
        <v>680</v>
      </c>
      <c r="D308" s="250" t="s">
        <v>400</v>
      </c>
    </row>
    <row r="309" spans="1:4" s="248" customFormat="1" ht="13.5" x14ac:dyDescent="0.2">
      <c r="A309" s="244">
        <v>301</v>
      </c>
      <c r="B309" s="250" t="s">
        <v>401</v>
      </c>
      <c r="C309" s="245" t="s">
        <v>1513</v>
      </c>
      <c r="D309" s="250" t="s">
        <v>400</v>
      </c>
    </row>
    <row r="310" spans="1:4" s="248" customFormat="1" ht="13.5" x14ac:dyDescent="0.2">
      <c r="A310" s="244">
        <v>302</v>
      </c>
      <c r="B310" s="250" t="s">
        <v>401</v>
      </c>
      <c r="C310" s="250" t="s">
        <v>2089</v>
      </c>
      <c r="D310" s="250" t="s">
        <v>2090</v>
      </c>
    </row>
    <row r="311" spans="1:4" s="248" customFormat="1" ht="13.5" x14ac:dyDescent="0.2">
      <c r="A311" s="244">
        <v>303</v>
      </c>
      <c r="B311" s="250" t="s">
        <v>407</v>
      </c>
      <c r="C311" s="245" t="s">
        <v>681</v>
      </c>
      <c r="D311" s="250" t="s">
        <v>682</v>
      </c>
    </row>
    <row r="312" spans="1:4" s="248" customFormat="1" ht="13.5" x14ac:dyDescent="0.2">
      <c r="A312" s="244">
        <v>304</v>
      </c>
      <c r="B312" s="250" t="s">
        <v>440</v>
      </c>
      <c r="C312" s="245" t="s">
        <v>683</v>
      </c>
      <c r="D312" s="250" t="s">
        <v>453</v>
      </c>
    </row>
    <row r="313" spans="1:4" s="248" customFormat="1" ht="13.5" x14ac:dyDescent="0.2">
      <c r="A313" s="244">
        <v>305</v>
      </c>
      <c r="B313" s="250" t="s">
        <v>1393</v>
      </c>
      <c r="C313" s="245" t="s">
        <v>684</v>
      </c>
      <c r="D313" s="250" t="s">
        <v>421</v>
      </c>
    </row>
    <row r="314" spans="1:4" s="248" customFormat="1" ht="13.5" x14ac:dyDescent="0.2">
      <c r="A314" s="244">
        <v>306</v>
      </c>
      <c r="B314" s="250" t="s">
        <v>440</v>
      </c>
      <c r="C314" s="245" t="s">
        <v>685</v>
      </c>
      <c r="D314" s="250" t="s">
        <v>686</v>
      </c>
    </row>
    <row r="315" spans="1:4" s="248" customFormat="1" ht="13.5" x14ac:dyDescent="0.2">
      <c r="A315" s="244">
        <v>307</v>
      </c>
      <c r="B315" s="250" t="s">
        <v>401</v>
      </c>
      <c r="C315" s="245" t="s">
        <v>689</v>
      </c>
      <c r="D315" s="250" t="s">
        <v>485</v>
      </c>
    </row>
    <row r="316" spans="1:4" s="248" customFormat="1" ht="13.5" x14ac:dyDescent="0.2">
      <c r="A316" s="244">
        <v>308</v>
      </c>
      <c r="B316" s="250" t="s">
        <v>401</v>
      </c>
      <c r="C316" s="245" t="s">
        <v>690</v>
      </c>
      <c r="D316" s="250" t="s">
        <v>691</v>
      </c>
    </row>
    <row r="317" spans="1:4" s="248" customFormat="1" ht="13.5" x14ac:dyDescent="0.2">
      <c r="A317" s="244">
        <v>309</v>
      </c>
      <c r="B317" s="250" t="s">
        <v>401</v>
      </c>
      <c r="C317" s="245" t="s">
        <v>1740</v>
      </c>
      <c r="D317" s="250" t="s">
        <v>412</v>
      </c>
    </row>
    <row r="318" spans="1:4" s="248" customFormat="1" ht="13.5" x14ac:dyDescent="0.2">
      <c r="A318" s="244">
        <v>310</v>
      </c>
      <c r="B318" s="250" t="s">
        <v>401</v>
      </c>
      <c r="C318" s="245" t="s">
        <v>1741</v>
      </c>
      <c r="D318" s="250" t="s">
        <v>412</v>
      </c>
    </row>
    <row r="319" spans="1:4" s="248" customFormat="1" ht="13.5" x14ac:dyDescent="0.2">
      <c r="A319" s="244">
        <v>311</v>
      </c>
      <c r="B319" s="250" t="s">
        <v>1393</v>
      </c>
      <c r="C319" s="245" t="s">
        <v>695</v>
      </c>
      <c r="D319" s="250" t="s">
        <v>631</v>
      </c>
    </row>
    <row r="320" spans="1:4" s="248" customFormat="1" ht="13.5" x14ac:dyDescent="0.2">
      <c r="A320" s="244">
        <v>312</v>
      </c>
      <c r="B320" s="250" t="s">
        <v>401</v>
      </c>
      <c r="C320" s="245" t="s">
        <v>1518</v>
      </c>
      <c r="D320" s="250" t="s">
        <v>400</v>
      </c>
    </row>
    <row r="321" spans="1:4" s="248" customFormat="1" ht="13.5" x14ac:dyDescent="0.2">
      <c r="A321" s="244">
        <v>313</v>
      </c>
      <c r="B321" s="250" t="s">
        <v>401</v>
      </c>
      <c r="C321" s="245" t="s">
        <v>697</v>
      </c>
      <c r="D321" s="250" t="s">
        <v>698</v>
      </c>
    </row>
    <row r="322" spans="1:4" s="248" customFormat="1" ht="13.5" x14ac:dyDescent="0.2">
      <c r="A322" s="244">
        <v>314</v>
      </c>
      <c r="B322" s="250" t="s">
        <v>401</v>
      </c>
      <c r="C322" s="245" t="s">
        <v>699</v>
      </c>
      <c r="D322" s="250" t="s">
        <v>517</v>
      </c>
    </row>
    <row r="323" spans="1:4" s="248" customFormat="1" ht="13.5" x14ac:dyDescent="0.2">
      <c r="A323" s="244">
        <v>315</v>
      </c>
      <c r="B323" s="250" t="s">
        <v>440</v>
      </c>
      <c r="C323" s="245" t="s">
        <v>700</v>
      </c>
      <c r="D323" s="250" t="s">
        <v>465</v>
      </c>
    </row>
    <row r="324" spans="1:4" s="248" customFormat="1" ht="13.5" x14ac:dyDescent="0.2">
      <c r="A324" s="244">
        <v>316</v>
      </c>
      <c r="B324" s="250" t="s">
        <v>401</v>
      </c>
      <c r="C324" s="245" t="s">
        <v>1742</v>
      </c>
      <c r="D324" s="250" t="s">
        <v>1743</v>
      </c>
    </row>
    <row r="325" spans="1:4" s="248" customFormat="1" ht="13.5" x14ac:dyDescent="0.2">
      <c r="A325" s="244">
        <v>317</v>
      </c>
      <c r="B325" s="250" t="s">
        <v>440</v>
      </c>
      <c r="C325" s="245" t="s">
        <v>701</v>
      </c>
      <c r="D325" s="250" t="s">
        <v>465</v>
      </c>
    </row>
    <row r="326" spans="1:4" s="248" customFormat="1" ht="13.5" x14ac:dyDescent="0.2">
      <c r="A326" s="244">
        <v>318</v>
      </c>
      <c r="B326" s="250" t="s">
        <v>440</v>
      </c>
      <c r="C326" s="245" t="s">
        <v>703</v>
      </c>
      <c r="D326" s="250" t="s">
        <v>453</v>
      </c>
    </row>
    <row r="327" spans="1:4" s="248" customFormat="1" ht="13.5" x14ac:dyDescent="0.2">
      <c r="A327" s="244">
        <v>319</v>
      </c>
      <c r="B327" s="250" t="s">
        <v>440</v>
      </c>
      <c r="C327" s="245" t="s">
        <v>704</v>
      </c>
      <c r="D327" s="250" t="s">
        <v>465</v>
      </c>
    </row>
    <row r="328" spans="1:4" s="248" customFormat="1" ht="13.5" x14ac:dyDescent="0.2">
      <c r="A328" s="244">
        <v>320</v>
      </c>
      <c r="B328" s="250" t="s">
        <v>440</v>
      </c>
      <c r="C328" s="245" t="s">
        <v>705</v>
      </c>
      <c r="D328" s="250" t="s">
        <v>453</v>
      </c>
    </row>
    <row r="329" spans="1:4" s="248" customFormat="1" ht="13.5" x14ac:dyDescent="0.2">
      <c r="A329" s="244">
        <v>321</v>
      </c>
      <c r="B329" s="250" t="s">
        <v>401</v>
      </c>
      <c r="C329" s="245" t="s">
        <v>706</v>
      </c>
      <c r="D329" s="250" t="s">
        <v>485</v>
      </c>
    </row>
    <row r="330" spans="1:4" s="248" customFormat="1" ht="13.5" x14ac:dyDescent="0.2">
      <c r="A330" s="244">
        <v>322</v>
      </c>
      <c r="B330" s="250" t="s">
        <v>401</v>
      </c>
      <c r="C330" s="245" t="s">
        <v>707</v>
      </c>
      <c r="D330" s="250" t="s">
        <v>400</v>
      </c>
    </row>
    <row r="331" spans="1:4" s="248" customFormat="1" ht="13.5" x14ac:dyDescent="0.2">
      <c r="A331" s="244">
        <v>323</v>
      </c>
      <c r="B331" s="250" t="s">
        <v>1393</v>
      </c>
      <c r="C331" s="245" t="s">
        <v>708</v>
      </c>
      <c r="D331" s="250" t="s">
        <v>529</v>
      </c>
    </row>
    <row r="332" spans="1:4" s="248" customFormat="1" ht="13.5" x14ac:dyDescent="0.2">
      <c r="A332" s="244">
        <v>324</v>
      </c>
      <c r="B332" s="250" t="s">
        <v>488</v>
      </c>
      <c r="C332" s="245" t="s">
        <v>709</v>
      </c>
      <c r="D332" s="250" t="s">
        <v>710</v>
      </c>
    </row>
    <row r="333" spans="1:4" s="248" customFormat="1" ht="13.5" x14ac:dyDescent="0.2">
      <c r="A333" s="244">
        <v>325</v>
      </c>
      <c r="B333" s="250" t="s">
        <v>407</v>
      </c>
      <c r="C333" s="245" t="s">
        <v>711</v>
      </c>
      <c r="D333" s="250" t="s">
        <v>712</v>
      </c>
    </row>
    <row r="334" spans="1:4" s="248" customFormat="1" ht="13.5" x14ac:dyDescent="0.2">
      <c r="A334" s="244">
        <v>326</v>
      </c>
      <c r="B334" s="250" t="s">
        <v>1393</v>
      </c>
      <c r="C334" s="245" t="s">
        <v>714</v>
      </c>
      <c r="D334" s="250" t="s">
        <v>421</v>
      </c>
    </row>
    <row r="335" spans="1:4" s="248" customFormat="1" ht="13.5" x14ac:dyDescent="0.2">
      <c r="A335" s="244">
        <v>327</v>
      </c>
      <c r="B335" s="250" t="s">
        <v>440</v>
      </c>
      <c r="C335" s="245" t="s">
        <v>715</v>
      </c>
      <c r="D335" s="250" t="s">
        <v>453</v>
      </c>
    </row>
    <row r="336" spans="1:4" s="248" customFormat="1" ht="13.5" x14ac:dyDescent="0.2">
      <c r="A336" s="244">
        <v>328</v>
      </c>
      <c r="B336" s="250" t="s">
        <v>1393</v>
      </c>
      <c r="C336" s="245" t="s">
        <v>716</v>
      </c>
      <c r="D336" s="250" t="s">
        <v>421</v>
      </c>
    </row>
    <row r="337" spans="1:4" s="248" customFormat="1" ht="13.5" x14ac:dyDescent="0.2">
      <c r="A337" s="244">
        <v>329</v>
      </c>
      <c r="B337" s="250" t="s">
        <v>1393</v>
      </c>
      <c r="C337" s="245" t="s">
        <v>717</v>
      </c>
      <c r="D337" s="250" t="s">
        <v>421</v>
      </c>
    </row>
    <row r="338" spans="1:4" s="248" customFormat="1" ht="13.5" x14ac:dyDescent="0.2">
      <c r="A338" s="244">
        <v>330</v>
      </c>
      <c r="B338" s="250" t="s">
        <v>401</v>
      </c>
      <c r="C338" s="245" t="s">
        <v>1522</v>
      </c>
      <c r="D338" s="250" t="s">
        <v>400</v>
      </c>
    </row>
    <row r="339" spans="1:4" s="248" customFormat="1" ht="13.5" x14ac:dyDescent="0.2">
      <c r="A339" s="244">
        <v>331</v>
      </c>
      <c r="B339" s="250" t="s">
        <v>1393</v>
      </c>
      <c r="C339" s="245" t="s">
        <v>718</v>
      </c>
      <c r="D339" s="250" t="s">
        <v>414</v>
      </c>
    </row>
    <row r="340" spans="1:4" s="248" customFormat="1" ht="13.5" x14ac:dyDescent="0.2">
      <c r="A340" s="244">
        <v>332</v>
      </c>
      <c r="B340" s="250" t="s">
        <v>401</v>
      </c>
      <c r="C340" s="245" t="s">
        <v>1523</v>
      </c>
      <c r="D340" s="250" t="s">
        <v>400</v>
      </c>
    </row>
    <row r="341" spans="1:4" s="248" customFormat="1" ht="13.5" x14ac:dyDescent="0.2">
      <c r="A341" s="244">
        <v>333</v>
      </c>
      <c r="B341" s="250" t="s">
        <v>1393</v>
      </c>
      <c r="C341" s="245" t="s">
        <v>720</v>
      </c>
      <c r="D341" s="250" t="s">
        <v>421</v>
      </c>
    </row>
    <row r="342" spans="1:4" s="248" customFormat="1" ht="13.5" x14ac:dyDescent="0.2">
      <c r="A342" s="244">
        <v>334</v>
      </c>
      <c r="B342" s="250" t="s">
        <v>401</v>
      </c>
      <c r="C342" s="245" t="s">
        <v>721</v>
      </c>
      <c r="D342" s="250" t="s">
        <v>400</v>
      </c>
    </row>
    <row r="343" spans="1:4" s="248" customFormat="1" ht="13.5" x14ac:dyDescent="0.2">
      <c r="A343" s="244">
        <v>335</v>
      </c>
      <c r="B343" s="250" t="s">
        <v>401</v>
      </c>
      <c r="C343" s="245" t="s">
        <v>1525</v>
      </c>
      <c r="D343" s="250" t="s">
        <v>400</v>
      </c>
    </row>
    <row r="344" spans="1:4" s="248" customFormat="1" ht="13.5" x14ac:dyDescent="0.2">
      <c r="A344" s="244">
        <v>336</v>
      </c>
      <c r="B344" s="250" t="s">
        <v>440</v>
      </c>
      <c r="C344" s="245" t="s">
        <v>723</v>
      </c>
      <c r="D344" s="250" t="s">
        <v>453</v>
      </c>
    </row>
    <row r="345" spans="1:4" s="248" customFormat="1" ht="13.5" x14ac:dyDescent="0.2">
      <c r="A345" s="244">
        <v>337</v>
      </c>
      <c r="B345" s="250" t="s">
        <v>407</v>
      </c>
      <c r="C345" s="245" t="s">
        <v>726</v>
      </c>
      <c r="D345" s="250" t="s">
        <v>1526</v>
      </c>
    </row>
    <row r="346" spans="1:4" s="248" customFormat="1" ht="13.5" x14ac:dyDescent="0.2">
      <c r="A346" s="244">
        <v>338</v>
      </c>
      <c r="B346" s="250" t="s">
        <v>401</v>
      </c>
      <c r="C346" s="245" t="s">
        <v>1528</v>
      </c>
      <c r="D346" s="250" t="s">
        <v>400</v>
      </c>
    </row>
    <row r="347" spans="1:4" s="248" customFormat="1" ht="13.5" x14ac:dyDescent="0.2">
      <c r="A347" s="244">
        <v>339</v>
      </c>
      <c r="B347" s="250" t="s">
        <v>1393</v>
      </c>
      <c r="C347" s="245" t="s">
        <v>729</v>
      </c>
      <c r="D347" s="250" t="s">
        <v>421</v>
      </c>
    </row>
    <row r="348" spans="1:4" s="248" customFormat="1" ht="13.5" x14ac:dyDescent="0.2">
      <c r="A348" s="244">
        <v>340</v>
      </c>
      <c r="B348" s="250" t="s">
        <v>1393</v>
      </c>
      <c r="C348" s="245" t="s">
        <v>732</v>
      </c>
      <c r="D348" s="250" t="s">
        <v>414</v>
      </c>
    </row>
    <row r="349" spans="1:4" s="248" customFormat="1" ht="13.5" x14ac:dyDescent="0.2">
      <c r="A349" s="244">
        <v>341</v>
      </c>
      <c r="B349" s="250" t="s">
        <v>401</v>
      </c>
      <c r="C349" s="245" t="s">
        <v>1532</v>
      </c>
      <c r="D349" s="250" t="s">
        <v>400</v>
      </c>
    </row>
    <row r="350" spans="1:4" s="248" customFormat="1" ht="13.5" x14ac:dyDescent="0.2">
      <c r="A350" s="244">
        <v>342</v>
      </c>
      <c r="B350" s="250" t="s">
        <v>401</v>
      </c>
      <c r="C350" s="245" t="s">
        <v>735</v>
      </c>
      <c r="D350" s="250" t="s">
        <v>400</v>
      </c>
    </row>
    <row r="351" spans="1:4" s="248" customFormat="1" ht="13.5" x14ac:dyDescent="0.2">
      <c r="A351" s="244">
        <v>343</v>
      </c>
      <c r="B351" s="250" t="s">
        <v>1393</v>
      </c>
      <c r="C351" s="245" t="s">
        <v>736</v>
      </c>
      <c r="D351" s="250" t="s">
        <v>445</v>
      </c>
    </row>
    <row r="352" spans="1:4" s="248" customFormat="1" ht="13.5" x14ac:dyDescent="0.2">
      <c r="A352" s="244">
        <v>344</v>
      </c>
      <c r="B352" s="250" t="s">
        <v>401</v>
      </c>
      <c r="C352" s="245" t="s">
        <v>739</v>
      </c>
      <c r="D352" s="250" t="s">
        <v>400</v>
      </c>
    </row>
    <row r="353" spans="1:5" s="248" customFormat="1" ht="13.5" x14ac:dyDescent="0.2">
      <c r="A353" s="244">
        <v>345</v>
      </c>
      <c r="B353" s="250" t="s">
        <v>440</v>
      </c>
      <c r="C353" s="245" t="s">
        <v>740</v>
      </c>
      <c r="D353" s="250" t="s">
        <v>453</v>
      </c>
    </row>
    <row r="354" spans="1:5" s="248" customFormat="1" ht="13.5" x14ac:dyDescent="0.2">
      <c r="A354" s="244">
        <v>346</v>
      </c>
      <c r="B354" s="250" t="s">
        <v>401</v>
      </c>
      <c r="C354" s="245" t="s">
        <v>1535</v>
      </c>
      <c r="D354" s="250" t="s">
        <v>400</v>
      </c>
    </row>
    <row r="355" spans="1:5" s="248" customFormat="1" ht="13.5" x14ac:dyDescent="0.2">
      <c r="A355" s="244">
        <v>347</v>
      </c>
      <c r="B355" s="250" t="s">
        <v>488</v>
      </c>
      <c r="C355" s="250" t="s">
        <v>1197</v>
      </c>
      <c r="D355" s="250" t="s">
        <v>1536</v>
      </c>
    </row>
    <row r="356" spans="1:5" s="248" customFormat="1" ht="13.5" x14ac:dyDescent="0.2">
      <c r="A356" s="244">
        <v>348</v>
      </c>
      <c r="B356" s="250" t="s">
        <v>488</v>
      </c>
      <c r="C356" s="245" t="s">
        <v>741</v>
      </c>
      <c r="D356" s="421" t="s">
        <v>710</v>
      </c>
    </row>
    <row r="357" spans="1:5" s="248" customFormat="1" ht="13.5" x14ac:dyDescent="0.2">
      <c r="A357" s="244">
        <v>349</v>
      </c>
      <c r="B357" s="250" t="s">
        <v>1393</v>
      </c>
      <c r="C357" s="449" t="s">
        <v>742</v>
      </c>
      <c r="D357" s="421" t="s">
        <v>421</v>
      </c>
    </row>
    <row r="358" spans="1:5" s="248" customFormat="1" ht="13.5" x14ac:dyDescent="0.2">
      <c r="A358" s="244">
        <v>350</v>
      </c>
      <c r="B358" s="250" t="s">
        <v>401</v>
      </c>
      <c r="C358" s="449" t="s">
        <v>743</v>
      </c>
      <c r="D358" s="421" t="s">
        <v>744</v>
      </c>
    </row>
    <row r="359" spans="1:5" s="248" customFormat="1" ht="13.5" x14ac:dyDescent="0.2">
      <c r="A359" s="244">
        <v>351</v>
      </c>
      <c r="B359" s="250" t="s">
        <v>440</v>
      </c>
      <c r="C359" s="449" t="s">
        <v>745</v>
      </c>
      <c r="D359" s="421" t="s">
        <v>465</v>
      </c>
    </row>
    <row r="360" spans="1:5" s="248" customFormat="1" ht="13.5" x14ac:dyDescent="0.2">
      <c r="A360" s="244">
        <v>352</v>
      </c>
      <c r="B360" s="250" t="s">
        <v>1393</v>
      </c>
      <c r="C360" s="449" t="s">
        <v>746</v>
      </c>
      <c r="D360" s="421" t="s">
        <v>445</v>
      </c>
    </row>
    <row r="361" spans="1:5" s="248" customFormat="1" ht="13.5" x14ac:dyDescent="0.2">
      <c r="A361" s="244">
        <v>353</v>
      </c>
      <c r="B361" s="250" t="s">
        <v>401</v>
      </c>
      <c r="C361" s="449" t="s">
        <v>748</v>
      </c>
      <c r="D361" s="421" t="s">
        <v>400</v>
      </c>
    </row>
    <row r="362" spans="1:5" s="248" customFormat="1" ht="13.5" x14ac:dyDescent="0.2">
      <c r="A362" s="244">
        <v>354</v>
      </c>
      <c r="B362" s="250" t="s">
        <v>1393</v>
      </c>
      <c r="C362" s="449" t="s">
        <v>749</v>
      </c>
      <c r="D362" s="421" t="s">
        <v>421</v>
      </c>
    </row>
    <row r="363" spans="1:5" s="248" customFormat="1" ht="13.5" x14ac:dyDescent="0.2">
      <c r="A363" s="244">
        <v>355</v>
      </c>
      <c r="B363" s="250" t="s">
        <v>424</v>
      </c>
      <c r="C363" s="245" t="s">
        <v>750</v>
      </c>
      <c r="D363" s="250" t="s">
        <v>751</v>
      </c>
    </row>
    <row r="364" spans="1:5" s="248" customFormat="1" ht="13.5" x14ac:dyDescent="0.2">
      <c r="A364" s="244">
        <v>356</v>
      </c>
      <c r="B364" s="250" t="s">
        <v>440</v>
      </c>
      <c r="C364" s="245" t="s">
        <v>756</v>
      </c>
      <c r="D364" s="250" t="s">
        <v>465</v>
      </c>
    </row>
    <row r="365" spans="1:5" ht="24.75" customHeight="1" x14ac:dyDescent="0.2">
      <c r="A365" s="505" t="s">
        <v>0</v>
      </c>
      <c r="B365" s="505"/>
      <c r="C365" s="505"/>
      <c r="D365" s="259">
        <v>43039</v>
      </c>
    </row>
    <row r="366" spans="1:5" ht="27" customHeight="1" x14ac:dyDescent="0.2">
      <c r="A366" s="505" t="s">
        <v>17</v>
      </c>
      <c r="B366" s="505"/>
      <c r="C366" s="505"/>
      <c r="D366" s="308" t="s">
        <v>10</v>
      </c>
      <c r="E366" s="260"/>
    </row>
    <row r="367" spans="1:5" ht="33.75" customHeight="1" x14ac:dyDescent="0.2">
      <c r="A367" s="505" t="s">
        <v>55</v>
      </c>
      <c r="B367" s="505"/>
      <c r="C367" s="505"/>
      <c r="D367" s="308" t="s">
        <v>244</v>
      </c>
    </row>
    <row r="368" spans="1:5" ht="30" customHeight="1" x14ac:dyDescent="0.2">
      <c r="A368" s="505" t="s">
        <v>56</v>
      </c>
      <c r="B368" s="505"/>
      <c r="C368" s="505"/>
      <c r="D368" s="308" t="s">
        <v>397</v>
      </c>
    </row>
    <row r="369" spans="1:21" ht="36.75" customHeight="1" x14ac:dyDescent="0.2">
      <c r="A369" s="505" t="s">
        <v>1</v>
      </c>
      <c r="B369" s="505"/>
      <c r="C369" s="505"/>
      <c r="D369" s="306" t="s">
        <v>245</v>
      </c>
    </row>
    <row r="370" spans="1:21" ht="35.25" customHeight="1" x14ac:dyDescent="0.2">
      <c r="A370" s="505" t="s">
        <v>2</v>
      </c>
      <c r="B370" s="505"/>
      <c r="C370" s="505"/>
      <c r="D370" s="308" t="s">
        <v>398</v>
      </c>
    </row>
    <row r="371" spans="1:21" ht="13.5" customHeight="1" x14ac:dyDescent="0.2">
      <c r="A371" s="252"/>
      <c r="B371" s="252"/>
      <c r="C371" s="252"/>
      <c r="D371" s="253"/>
      <c r="L371" s="255"/>
      <c r="M371" s="255"/>
      <c r="N371" s="255"/>
      <c r="O371" s="255"/>
      <c r="P371" s="255"/>
      <c r="Q371" s="255"/>
      <c r="R371" s="255"/>
      <c r="S371" s="255"/>
      <c r="T371" s="255"/>
      <c r="U371" s="255"/>
    </row>
    <row r="372" spans="1:21" x14ac:dyDescent="0.2">
      <c r="A372" s="254"/>
      <c r="B372" s="255"/>
      <c r="C372" s="255"/>
      <c r="D372" s="255"/>
      <c r="L372" s="255"/>
      <c r="M372" s="255"/>
      <c r="N372" s="255"/>
      <c r="O372" s="255"/>
      <c r="P372" s="255"/>
      <c r="Q372" s="255"/>
      <c r="R372" s="255"/>
      <c r="S372" s="255"/>
      <c r="T372" s="255"/>
      <c r="U372" s="255"/>
    </row>
    <row r="373" spans="1:21" x14ac:dyDescent="0.2">
      <c r="A373" s="255"/>
      <c r="B373" s="255"/>
      <c r="C373" s="255"/>
      <c r="D373" s="255"/>
      <c r="L373" s="255"/>
      <c r="M373" s="255"/>
      <c r="N373" s="255"/>
      <c r="O373" s="255"/>
      <c r="P373" s="255"/>
      <c r="Q373" s="255"/>
      <c r="R373" s="255"/>
      <c r="S373" s="255"/>
      <c r="T373" s="255"/>
      <c r="U373" s="255"/>
    </row>
    <row r="374" spans="1:21" x14ac:dyDescent="0.2">
      <c r="B374" s="255"/>
      <c r="C374" s="255"/>
      <c r="D374" s="255"/>
      <c r="L374" s="255"/>
      <c r="M374" s="255"/>
      <c r="N374" s="255"/>
      <c r="O374" s="255"/>
      <c r="P374" s="255"/>
      <c r="Q374" s="255"/>
      <c r="R374" s="255"/>
      <c r="S374" s="255"/>
      <c r="T374" s="255"/>
      <c r="U374" s="255"/>
    </row>
    <row r="375" spans="1:21" x14ac:dyDescent="0.2">
      <c r="A375" s="255"/>
      <c r="B375" s="255"/>
      <c r="C375" s="255"/>
      <c r="D375" s="255"/>
      <c r="L375" s="255"/>
      <c r="M375" s="255"/>
      <c r="N375" s="255"/>
      <c r="O375" s="255"/>
      <c r="P375" s="255"/>
      <c r="Q375" s="255"/>
      <c r="R375" s="255"/>
      <c r="S375" s="255"/>
      <c r="T375" s="255"/>
      <c r="U375" s="255"/>
    </row>
    <row r="376" spans="1:21" x14ac:dyDescent="0.2">
      <c r="A376" s="260"/>
      <c r="B376" s="255"/>
      <c r="C376" s="255"/>
      <c r="D376" s="255"/>
      <c r="L376" s="255"/>
      <c r="M376" s="255"/>
      <c r="N376" s="255"/>
      <c r="O376" s="255"/>
      <c r="P376" s="255"/>
      <c r="Q376" s="255"/>
      <c r="R376" s="255"/>
      <c r="S376" s="255"/>
      <c r="T376" s="255"/>
      <c r="U376" s="255"/>
    </row>
    <row r="377" spans="1:21" x14ac:dyDescent="0.2">
      <c r="A377" s="260"/>
      <c r="B377" s="255"/>
      <c r="C377" s="255"/>
      <c r="D377" s="255"/>
      <c r="L377" s="255"/>
      <c r="M377" s="255"/>
      <c r="N377" s="255"/>
      <c r="O377" s="255"/>
      <c r="P377" s="255"/>
      <c r="Q377" s="255"/>
      <c r="R377" s="255"/>
      <c r="S377" s="255"/>
      <c r="T377" s="255"/>
      <c r="U377" s="255"/>
    </row>
    <row r="378" spans="1:21" x14ac:dyDescent="0.2">
      <c r="A378" s="260"/>
      <c r="B378" s="255"/>
      <c r="C378" s="255"/>
      <c r="D378" s="255"/>
      <c r="L378" s="255"/>
      <c r="M378" s="255"/>
      <c r="N378" s="255"/>
      <c r="O378" s="255"/>
      <c r="P378" s="255"/>
      <c r="Q378" s="255"/>
      <c r="R378" s="255"/>
      <c r="S378" s="255"/>
      <c r="T378" s="255"/>
      <c r="U378" s="255"/>
    </row>
    <row r="379" spans="1:21" x14ac:dyDescent="0.2">
      <c r="A379" s="260"/>
      <c r="B379" s="255"/>
      <c r="C379" s="255"/>
      <c r="D379" s="255"/>
      <c r="L379" s="255"/>
      <c r="M379" s="255"/>
      <c r="N379" s="255"/>
      <c r="O379" s="255"/>
      <c r="P379" s="255"/>
      <c r="Q379" s="255"/>
      <c r="R379" s="255"/>
      <c r="S379" s="255"/>
      <c r="T379" s="255"/>
      <c r="U379" s="255"/>
    </row>
    <row r="380" spans="1:21" x14ac:dyDescent="0.2">
      <c r="A380" s="260"/>
      <c r="B380" s="255"/>
      <c r="C380" s="255"/>
      <c r="D380" s="255"/>
      <c r="L380" s="255"/>
      <c r="M380" s="255"/>
      <c r="N380" s="255"/>
      <c r="O380" s="255"/>
      <c r="P380" s="255"/>
      <c r="Q380" s="255"/>
      <c r="R380" s="255"/>
      <c r="S380" s="255"/>
      <c r="T380" s="255"/>
      <c r="U380" s="255"/>
    </row>
    <row r="381" spans="1:21" x14ac:dyDescent="0.2">
      <c r="A381" s="260"/>
      <c r="B381" s="255"/>
      <c r="C381" s="255"/>
      <c r="D381" s="255"/>
      <c r="L381" s="255"/>
      <c r="M381" s="255"/>
      <c r="N381" s="255"/>
      <c r="O381" s="255"/>
      <c r="P381" s="255"/>
      <c r="Q381" s="255"/>
      <c r="R381" s="255"/>
      <c r="S381" s="255"/>
      <c r="T381" s="255"/>
      <c r="U381" s="255"/>
    </row>
    <row r="382" spans="1:21" x14ac:dyDescent="0.2">
      <c r="A382" s="260"/>
      <c r="B382" s="255"/>
      <c r="C382" s="255"/>
      <c r="D382" s="255"/>
      <c r="L382" s="255"/>
      <c r="M382" s="255"/>
      <c r="N382" s="255"/>
      <c r="O382" s="255"/>
      <c r="P382" s="255"/>
      <c r="Q382" s="255"/>
      <c r="R382" s="255"/>
      <c r="S382" s="255"/>
      <c r="T382" s="255"/>
      <c r="U382" s="255"/>
    </row>
    <row r="383" spans="1:21" x14ac:dyDescent="0.2">
      <c r="A383" s="260"/>
      <c r="B383" s="255"/>
      <c r="C383" s="255"/>
      <c r="D383" s="255"/>
      <c r="L383" s="255"/>
      <c r="M383" s="255"/>
      <c r="N383" s="255"/>
      <c r="O383" s="255"/>
      <c r="P383" s="255"/>
      <c r="Q383" s="255"/>
      <c r="R383" s="255"/>
      <c r="S383" s="255"/>
      <c r="T383" s="255"/>
      <c r="U383" s="255"/>
    </row>
    <row r="384" spans="1:21" x14ac:dyDescent="0.2">
      <c r="A384" s="260"/>
      <c r="B384" s="255"/>
      <c r="C384" s="255"/>
      <c r="D384" s="255"/>
      <c r="L384" s="255"/>
      <c r="M384" s="255"/>
      <c r="N384" s="255"/>
      <c r="O384" s="255"/>
      <c r="P384" s="255"/>
      <c r="Q384" s="255"/>
      <c r="R384" s="255"/>
      <c r="S384" s="255"/>
      <c r="T384" s="255"/>
      <c r="U384" s="255"/>
    </row>
    <row r="385" spans="1:21" x14ac:dyDescent="0.2">
      <c r="A385" s="260"/>
      <c r="B385" s="255"/>
      <c r="C385" s="255"/>
      <c r="D385" s="255"/>
      <c r="L385" s="255"/>
      <c r="M385" s="255"/>
      <c r="N385" s="255"/>
      <c r="O385" s="255"/>
      <c r="P385" s="255"/>
      <c r="Q385" s="255"/>
      <c r="R385" s="255"/>
      <c r="S385" s="255"/>
      <c r="T385" s="255"/>
      <c r="U385" s="255"/>
    </row>
    <row r="386" spans="1:21" x14ac:dyDescent="0.2">
      <c r="A386" s="260"/>
      <c r="B386" s="255"/>
      <c r="C386" s="255"/>
      <c r="D386" s="255"/>
      <c r="L386" s="255"/>
      <c r="M386" s="255"/>
      <c r="N386" s="255"/>
      <c r="O386" s="255"/>
      <c r="P386" s="255"/>
      <c r="Q386" s="255"/>
      <c r="R386" s="255"/>
      <c r="S386" s="255"/>
      <c r="T386" s="255"/>
      <c r="U386" s="255"/>
    </row>
    <row r="387" spans="1:21" x14ac:dyDescent="0.2">
      <c r="A387" s="260"/>
      <c r="B387" s="255"/>
      <c r="C387" s="255"/>
      <c r="D387" s="255"/>
      <c r="L387" s="255"/>
      <c r="M387" s="255"/>
      <c r="N387" s="255"/>
      <c r="O387" s="255"/>
      <c r="P387" s="255"/>
      <c r="Q387" s="255"/>
      <c r="R387" s="255"/>
      <c r="S387" s="255"/>
      <c r="T387" s="255"/>
      <c r="U387" s="255"/>
    </row>
    <row r="388" spans="1:21" x14ac:dyDescent="0.2">
      <c r="A388" s="260"/>
      <c r="B388" s="255"/>
      <c r="C388" s="255"/>
      <c r="D388" s="255"/>
      <c r="L388" s="255"/>
      <c r="M388" s="255"/>
      <c r="N388" s="255"/>
      <c r="O388" s="255"/>
      <c r="P388" s="255"/>
      <c r="Q388" s="255"/>
      <c r="R388" s="255"/>
      <c r="S388" s="255"/>
      <c r="T388" s="255"/>
      <c r="U388" s="255"/>
    </row>
    <row r="389" spans="1:21" x14ac:dyDescent="0.2">
      <c r="A389" s="260"/>
      <c r="B389" s="255"/>
      <c r="C389" s="255"/>
      <c r="D389" s="255"/>
      <c r="L389" s="255"/>
      <c r="M389" s="255"/>
      <c r="N389" s="255"/>
      <c r="O389" s="255"/>
      <c r="P389" s="255"/>
      <c r="Q389" s="255"/>
      <c r="R389" s="255"/>
      <c r="S389" s="255"/>
      <c r="T389" s="255"/>
      <c r="U389" s="255"/>
    </row>
    <row r="390" spans="1:21" x14ac:dyDescent="0.2">
      <c r="A390" s="260"/>
      <c r="B390" s="255"/>
      <c r="C390" s="255"/>
      <c r="D390" s="255"/>
      <c r="L390" s="255"/>
      <c r="M390" s="255"/>
      <c r="N390" s="255"/>
      <c r="O390" s="255"/>
      <c r="P390" s="255"/>
      <c r="Q390" s="255"/>
      <c r="R390" s="255"/>
      <c r="S390" s="255"/>
      <c r="T390" s="255"/>
      <c r="U390" s="255"/>
    </row>
    <row r="391" spans="1:21" x14ac:dyDescent="0.2">
      <c r="A391" s="260"/>
      <c r="B391" s="255"/>
      <c r="C391" s="255"/>
      <c r="D391" s="255"/>
      <c r="L391" s="255"/>
      <c r="M391" s="255"/>
      <c r="N391" s="255"/>
      <c r="O391" s="255"/>
      <c r="P391" s="255"/>
      <c r="Q391" s="255"/>
      <c r="R391" s="255"/>
      <c r="S391" s="255"/>
      <c r="T391" s="255"/>
      <c r="U391" s="255"/>
    </row>
    <row r="392" spans="1:21" s="255" customFormat="1" x14ac:dyDescent="0.2">
      <c r="A392" s="260"/>
    </row>
    <row r="393" spans="1:21" s="255" customFormat="1" x14ac:dyDescent="0.2">
      <c r="A393" s="260"/>
    </row>
    <row r="394" spans="1:21" s="255" customFormat="1" x14ac:dyDescent="0.2">
      <c r="A394" s="260"/>
    </row>
    <row r="395" spans="1:21" s="255" customFormat="1" x14ac:dyDescent="0.2">
      <c r="A395" s="260"/>
    </row>
    <row r="396" spans="1:21" s="255" customFormat="1" x14ac:dyDescent="0.2">
      <c r="A396" s="260"/>
    </row>
    <row r="397" spans="1:21" s="255" customFormat="1" x14ac:dyDescent="0.2">
      <c r="A397" s="260"/>
    </row>
    <row r="398" spans="1:21" s="255" customFormat="1" x14ac:dyDescent="0.2">
      <c r="A398" s="260"/>
    </row>
    <row r="399" spans="1:21" s="255" customFormat="1" x14ac:dyDescent="0.2">
      <c r="A399" s="260"/>
    </row>
    <row r="400" spans="1:21" s="255" customFormat="1" x14ac:dyDescent="0.2">
      <c r="A400" s="260"/>
    </row>
    <row r="401" spans="1:1" s="255" customFormat="1" x14ac:dyDescent="0.2">
      <c r="A401" s="260"/>
    </row>
    <row r="402" spans="1:1" s="255" customFormat="1" x14ac:dyDescent="0.2">
      <c r="A402" s="260"/>
    </row>
    <row r="403" spans="1:1" s="255" customFormat="1" x14ac:dyDescent="0.2">
      <c r="A403" s="260"/>
    </row>
    <row r="404" spans="1:1" s="255" customFormat="1" x14ac:dyDescent="0.2">
      <c r="A404" s="260"/>
    </row>
    <row r="405" spans="1:1" s="255" customFormat="1" x14ac:dyDescent="0.2">
      <c r="A405" s="260"/>
    </row>
    <row r="406" spans="1:1" s="255" customFormat="1" x14ac:dyDescent="0.2">
      <c r="A406" s="260"/>
    </row>
    <row r="407" spans="1:1" s="255" customFormat="1" x14ac:dyDescent="0.2">
      <c r="A407" s="260"/>
    </row>
    <row r="408" spans="1:1" s="255" customFormat="1" x14ac:dyDescent="0.2">
      <c r="A408" s="260"/>
    </row>
    <row r="409" spans="1:1" s="255" customFormat="1" x14ac:dyDescent="0.2">
      <c r="A409" s="260"/>
    </row>
    <row r="410" spans="1:1" s="255" customFormat="1" x14ac:dyDescent="0.2">
      <c r="A410" s="260"/>
    </row>
    <row r="411" spans="1:1" s="255" customFormat="1" x14ac:dyDescent="0.2">
      <c r="A411" s="260"/>
    </row>
    <row r="412" spans="1:1" s="255" customFormat="1" x14ac:dyDescent="0.2">
      <c r="A412" s="260"/>
    </row>
    <row r="413" spans="1:1" s="255" customFormat="1" x14ac:dyDescent="0.2">
      <c r="A413" s="260"/>
    </row>
    <row r="414" spans="1:1" s="255" customFormat="1" x14ac:dyDescent="0.2">
      <c r="A414" s="260"/>
    </row>
    <row r="415" spans="1:1" s="255" customFormat="1" x14ac:dyDescent="0.2">
      <c r="A415" s="260"/>
    </row>
    <row r="416" spans="1:1" s="255" customFormat="1" x14ac:dyDescent="0.2">
      <c r="A416" s="260"/>
    </row>
    <row r="417" spans="1:1" s="255" customFormat="1" x14ac:dyDescent="0.2">
      <c r="A417" s="260"/>
    </row>
    <row r="418" spans="1:1" s="255" customFormat="1" x14ac:dyDescent="0.2">
      <c r="A418" s="260"/>
    </row>
    <row r="419" spans="1:1" s="255" customFormat="1" x14ac:dyDescent="0.2">
      <c r="A419" s="260"/>
    </row>
    <row r="420" spans="1:1" s="255" customFormat="1" x14ac:dyDescent="0.2">
      <c r="A420" s="260"/>
    </row>
  </sheetData>
  <mergeCells count="13">
    <mergeCell ref="A370:C370"/>
    <mergeCell ref="A365:C365"/>
    <mergeCell ref="A366:C366"/>
    <mergeCell ref="A367:C367"/>
    <mergeCell ref="A368:C368"/>
    <mergeCell ref="A369:C369"/>
    <mergeCell ref="A88:D88"/>
    <mergeCell ref="A32:D32"/>
    <mergeCell ref="A1:D1"/>
    <mergeCell ref="A2:D2"/>
    <mergeCell ref="A4:D4"/>
    <mergeCell ref="A10:D10"/>
    <mergeCell ref="A18:D18"/>
  </mergeCells>
  <hyperlinks>
    <hyperlink ref="D369" r:id="rId1"/>
  </hyperlinks>
  <printOptions horizontalCentered="1"/>
  <pageMargins left="0.19685039370078741" right="0" top="0.59055118110236227" bottom="0.59055118110236227" header="0" footer="0"/>
  <pageSetup paperSize="9" scale="64" fitToHeight="20" orientation="landscape" r:id="rId2"/>
  <headerFooter scaleWithDoc="0">
    <oddHeader>&amp;R&amp;G</oddHeader>
    <oddFooter>&amp;L&amp;P de &amp;N&amp;C&amp;"Arial,Negrita"GOBIERNO AUTÓNOMO DESCENTRALIZADO MUNICIPAL DE PEDRO MONCAYO&amp;RLiteral b2.- Distributivo del Personal</oddFooter>
  </headerFooter>
  <rowBreaks count="6" manualBreakCount="6">
    <brk id="45" max="3" man="1"/>
    <brk id="95" max="3" man="1"/>
    <brk id="146" max="3" man="1"/>
    <brk id="198" max="3" man="1"/>
    <brk id="252" max="3" man="1"/>
    <brk id="303" max="3" man="1"/>
  </rowBreaks>
  <legacyDrawingHF r:id="rId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8">
    <pageSetUpPr fitToPage="1"/>
  </sheetPr>
  <dimension ref="A1:BZ490"/>
  <sheetViews>
    <sheetView topLeftCell="A4" zoomScale="60" zoomScaleNormal="60" workbookViewId="0">
      <pane ySplit="855" topLeftCell="A341" activePane="bottomLeft"/>
      <selection activeCell="F4" sqref="F1:F1048576"/>
      <selection pane="bottomLeft" activeCell="A363" sqref="A363:I363"/>
    </sheetView>
  </sheetViews>
  <sheetFormatPr baseColWidth="10" defaultColWidth="11.42578125" defaultRowHeight="12.75" x14ac:dyDescent="0.2"/>
  <cols>
    <col min="1" max="1" width="6.28515625" style="262" customWidth="1"/>
    <col min="2" max="2" width="51.7109375" style="262" customWidth="1"/>
    <col min="3" max="3" width="54.5703125" style="262" customWidth="1"/>
    <col min="4" max="4" width="21.7109375" style="262" customWidth="1"/>
    <col min="5" max="5" width="40.85546875" style="262" customWidth="1"/>
    <col min="6" max="6" width="28.28515625" style="369" customWidth="1"/>
    <col min="7" max="7" width="17.42578125" style="262" customWidth="1"/>
    <col min="8" max="8" width="20" style="262" customWidth="1"/>
    <col min="9" max="9" width="16.42578125" style="262" customWidth="1"/>
    <col min="10" max="10" width="16.5703125" style="262" customWidth="1"/>
    <col min="11" max="11" width="17.85546875" style="262" customWidth="1"/>
    <col min="12" max="12" width="16.42578125" style="262" customWidth="1"/>
    <col min="13" max="13" width="16.85546875" style="262" customWidth="1"/>
    <col min="14" max="14" width="11.42578125" style="262"/>
    <col min="15" max="38" width="11.42578125" style="258"/>
    <col min="39" max="16384" width="11.42578125" style="262"/>
  </cols>
  <sheetData>
    <row r="1" spans="1:78" ht="33" customHeight="1" x14ac:dyDescent="0.2">
      <c r="A1" s="512" t="s">
        <v>20</v>
      </c>
      <c r="B1" s="512"/>
      <c r="C1" s="512"/>
      <c r="D1" s="512"/>
      <c r="E1" s="512"/>
      <c r="F1" s="512"/>
      <c r="G1" s="512"/>
      <c r="H1" s="512"/>
      <c r="I1" s="512"/>
      <c r="J1" s="512"/>
      <c r="K1" s="512"/>
      <c r="L1" s="512"/>
      <c r="M1" s="512"/>
      <c r="N1" s="258"/>
    </row>
    <row r="2" spans="1:78" ht="27.75" customHeight="1" x14ac:dyDescent="0.2">
      <c r="A2" s="512" t="s">
        <v>57</v>
      </c>
      <c r="B2" s="512"/>
      <c r="C2" s="512"/>
      <c r="D2" s="512"/>
      <c r="E2" s="512"/>
      <c r="F2" s="512"/>
      <c r="G2" s="512"/>
      <c r="H2" s="512"/>
      <c r="I2" s="512"/>
      <c r="J2" s="512"/>
      <c r="K2" s="512"/>
      <c r="L2" s="512"/>
      <c r="M2" s="512"/>
      <c r="N2" s="258"/>
    </row>
    <row r="3" spans="1:78" ht="31.5" customHeight="1" x14ac:dyDescent="0.2">
      <c r="A3" s="513" t="s">
        <v>58</v>
      </c>
      <c r="B3" s="514"/>
      <c r="C3" s="514"/>
      <c r="D3" s="514"/>
      <c r="E3" s="514"/>
      <c r="F3" s="514"/>
      <c r="G3" s="514"/>
      <c r="H3" s="514"/>
      <c r="I3" s="515" t="s">
        <v>59</v>
      </c>
      <c r="J3" s="515"/>
      <c r="K3" s="515"/>
      <c r="L3" s="515"/>
      <c r="M3" s="515"/>
    </row>
    <row r="4" spans="1:78" s="264" customFormat="1" ht="83.25" customHeight="1" x14ac:dyDescent="0.25">
      <c r="A4" s="263" t="s">
        <v>32</v>
      </c>
      <c r="B4" s="263" t="s">
        <v>54</v>
      </c>
      <c r="C4" s="263" t="s">
        <v>43</v>
      </c>
      <c r="D4" s="263" t="s">
        <v>60</v>
      </c>
      <c r="E4" s="263" t="s">
        <v>61</v>
      </c>
      <c r="F4" s="263" t="s">
        <v>62</v>
      </c>
      <c r="G4" s="406" t="s">
        <v>63</v>
      </c>
      <c r="H4" s="406" t="s">
        <v>64</v>
      </c>
      <c r="I4" s="406" t="s">
        <v>65</v>
      </c>
      <c r="J4" s="406" t="s">
        <v>66</v>
      </c>
      <c r="K4" s="406" t="s">
        <v>67</v>
      </c>
      <c r="L4" s="406" t="s">
        <v>68</v>
      </c>
      <c r="M4" s="406" t="s">
        <v>69</v>
      </c>
    </row>
    <row r="5" spans="1:78" s="258" customFormat="1" ht="18" customHeight="1" x14ac:dyDescent="0.2">
      <c r="A5" s="265">
        <v>1</v>
      </c>
      <c r="B5" s="249" t="s">
        <v>399</v>
      </c>
      <c r="C5" s="249" t="s">
        <v>400</v>
      </c>
      <c r="D5" s="249" t="s">
        <v>16</v>
      </c>
      <c r="E5" s="249" t="s">
        <v>1539</v>
      </c>
      <c r="F5" s="249" t="s">
        <v>1945</v>
      </c>
      <c r="G5" s="332">
        <v>393</v>
      </c>
      <c r="H5" s="266">
        <f t="shared" ref="H5:H68" si="0">G5*12</f>
        <v>4716</v>
      </c>
      <c r="I5" s="266">
        <f t="shared" ref="I5:I68" si="1">G5/12</f>
        <v>32.75</v>
      </c>
      <c r="J5" s="266">
        <f t="shared" ref="J5:J27" si="2">(375/360)*30</f>
        <v>31.250000000000004</v>
      </c>
      <c r="K5" s="405">
        <v>0</v>
      </c>
      <c r="L5" s="422">
        <v>0</v>
      </c>
      <c r="M5" s="266">
        <f t="shared" ref="M5:M27" si="3">I5+J5+K5+L5</f>
        <v>64</v>
      </c>
    </row>
    <row r="6" spans="1:78" s="258" customFormat="1" ht="18" customHeight="1" x14ac:dyDescent="0.2">
      <c r="A6" s="267">
        <v>2</v>
      </c>
      <c r="B6" s="249" t="s">
        <v>404</v>
      </c>
      <c r="C6" s="249" t="s">
        <v>400</v>
      </c>
      <c r="D6" s="249" t="s">
        <v>16</v>
      </c>
      <c r="E6" s="249" t="s">
        <v>1539</v>
      </c>
      <c r="F6" s="249" t="s">
        <v>1945</v>
      </c>
      <c r="G6" s="332">
        <v>393</v>
      </c>
      <c r="H6" s="266">
        <f t="shared" si="0"/>
        <v>4716</v>
      </c>
      <c r="I6" s="266">
        <f t="shared" si="1"/>
        <v>32.75</v>
      </c>
      <c r="J6" s="266">
        <f t="shared" si="2"/>
        <v>31.250000000000004</v>
      </c>
      <c r="K6" s="405">
        <v>0</v>
      </c>
      <c r="L6" s="422">
        <v>0</v>
      </c>
      <c r="M6" s="266">
        <f t="shared" si="3"/>
        <v>64</v>
      </c>
    </row>
    <row r="7" spans="1:78" s="258" customFormat="1" ht="18" customHeight="1" x14ac:dyDescent="0.2">
      <c r="A7" s="265">
        <v>3</v>
      </c>
      <c r="B7" s="249" t="s">
        <v>405</v>
      </c>
      <c r="C7" s="249" t="s">
        <v>406</v>
      </c>
      <c r="D7" s="249" t="s">
        <v>16</v>
      </c>
      <c r="E7" s="249" t="s">
        <v>1540</v>
      </c>
      <c r="F7" s="249" t="s">
        <v>1946</v>
      </c>
      <c r="G7" s="332">
        <v>622</v>
      </c>
      <c r="H7" s="266">
        <f t="shared" si="0"/>
        <v>7464</v>
      </c>
      <c r="I7" s="266">
        <f t="shared" si="1"/>
        <v>51.833333333333336</v>
      </c>
      <c r="J7" s="266">
        <f t="shared" si="2"/>
        <v>31.250000000000004</v>
      </c>
      <c r="K7" s="405">
        <v>0</v>
      </c>
      <c r="L7" s="422">
        <v>0</v>
      </c>
      <c r="M7" s="266">
        <f t="shared" si="3"/>
        <v>83.083333333333343</v>
      </c>
    </row>
    <row r="8" spans="1:78" s="258" customFormat="1" ht="18" customHeight="1" x14ac:dyDescent="0.2">
      <c r="A8" s="267">
        <v>4</v>
      </c>
      <c r="B8" s="249" t="s">
        <v>408</v>
      </c>
      <c r="C8" s="249" t="s">
        <v>400</v>
      </c>
      <c r="D8" s="249" t="s">
        <v>16</v>
      </c>
      <c r="E8" s="249" t="s">
        <v>1539</v>
      </c>
      <c r="F8" s="249" t="s">
        <v>1945</v>
      </c>
      <c r="G8" s="332">
        <v>393</v>
      </c>
      <c r="H8" s="266">
        <f t="shared" si="0"/>
        <v>4716</v>
      </c>
      <c r="I8" s="266">
        <f t="shared" si="1"/>
        <v>32.75</v>
      </c>
      <c r="J8" s="266">
        <f t="shared" si="2"/>
        <v>31.250000000000004</v>
      </c>
      <c r="K8" s="405">
        <v>0</v>
      </c>
      <c r="L8" s="422">
        <v>0</v>
      </c>
      <c r="M8" s="266">
        <f t="shared" si="3"/>
        <v>64</v>
      </c>
      <c r="N8" s="268"/>
      <c r="O8" s="268"/>
      <c r="P8" s="268"/>
      <c r="Q8" s="268"/>
      <c r="R8" s="268"/>
      <c r="S8" s="268"/>
      <c r="T8" s="268"/>
      <c r="U8" s="268"/>
      <c r="V8" s="268"/>
      <c r="W8" s="268"/>
      <c r="X8" s="268"/>
      <c r="Y8" s="268"/>
      <c r="Z8" s="268"/>
      <c r="AA8" s="268"/>
      <c r="AB8" s="268"/>
      <c r="AC8" s="268"/>
      <c r="AD8" s="268"/>
      <c r="AE8" s="268"/>
      <c r="AF8" s="268"/>
      <c r="AG8" s="268"/>
      <c r="AH8" s="268"/>
      <c r="AI8" s="268"/>
      <c r="AJ8" s="268"/>
      <c r="AK8" s="268"/>
      <c r="AL8" s="268"/>
      <c r="AM8" s="268"/>
      <c r="AN8" s="268"/>
      <c r="AO8" s="268"/>
      <c r="AP8" s="268"/>
      <c r="AQ8" s="268"/>
      <c r="AR8" s="268"/>
      <c r="AS8" s="268"/>
      <c r="AT8" s="268"/>
      <c r="AU8" s="268"/>
      <c r="AV8" s="268"/>
      <c r="AW8" s="268"/>
      <c r="AX8" s="268"/>
      <c r="AY8" s="268"/>
      <c r="AZ8" s="268"/>
      <c r="BA8" s="268"/>
      <c r="BB8" s="268"/>
      <c r="BC8" s="268"/>
      <c r="BD8" s="268"/>
      <c r="BE8" s="268"/>
      <c r="BF8" s="268"/>
      <c r="BG8" s="268"/>
      <c r="BH8" s="268"/>
      <c r="BI8" s="268"/>
      <c r="BJ8" s="268"/>
      <c r="BK8" s="268"/>
      <c r="BL8" s="268"/>
      <c r="BM8" s="268"/>
      <c r="BN8" s="268"/>
      <c r="BO8" s="268"/>
      <c r="BP8" s="268"/>
      <c r="BQ8" s="268"/>
      <c r="BR8" s="268"/>
      <c r="BS8" s="268"/>
      <c r="BT8" s="268"/>
      <c r="BU8" s="268"/>
      <c r="BV8" s="268"/>
      <c r="BW8" s="268"/>
      <c r="BX8" s="268"/>
      <c r="BY8" s="268"/>
      <c r="BZ8" s="268"/>
    </row>
    <row r="9" spans="1:78" s="258" customFormat="1" ht="18" customHeight="1" x14ac:dyDescent="0.2">
      <c r="A9" s="265">
        <v>5</v>
      </c>
      <c r="B9" s="420" t="s">
        <v>409</v>
      </c>
      <c r="C9" s="420" t="s">
        <v>1386</v>
      </c>
      <c r="D9" s="249" t="s">
        <v>16</v>
      </c>
      <c r="E9" s="249" t="s">
        <v>1541</v>
      </c>
      <c r="F9" s="249" t="s">
        <v>1947</v>
      </c>
      <c r="G9" s="332">
        <v>1212</v>
      </c>
      <c r="H9" s="266">
        <f t="shared" si="0"/>
        <v>14544</v>
      </c>
      <c r="I9" s="266">
        <f t="shared" si="1"/>
        <v>101</v>
      </c>
      <c r="J9" s="266">
        <f t="shared" si="2"/>
        <v>31.250000000000004</v>
      </c>
      <c r="K9" s="405">
        <v>0</v>
      </c>
      <c r="L9" s="422">
        <v>0</v>
      </c>
      <c r="M9" s="266">
        <f t="shared" si="3"/>
        <v>132.25</v>
      </c>
      <c r="N9" s="268"/>
      <c r="O9" s="268"/>
      <c r="P9" s="268"/>
      <c r="Q9" s="268"/>
      <c r="R9" s="268"/>
      <c r="S9" s="268"/>
      <c r="T9" s="268"/>
      <c r="U9" s="268"/>
      <c r="V9" s="268"/>
      <c r="W9" s="268"/>
      <c r="X9" s="268"/>
      <c r="Y9" s="268"/>
      <c r="Z9" s="268"/>
      <c r="AA9" s="268"/>
      <c r="AB9" s="268"/>
      <c r="AC9" s="268"/>
      <c r="AD9" s="268"/>
      <c r="AE9" s="268"/>
      <c r="AF9" s="268"/>
      <c r="AG9" s="268"/>
      <c r="AH9" s="268"/>
      <c r="AI9" s="268"/>
      <c r="AJ9" s="268"/>
      <c r="AK9" s="268"/>
      <c r="AL9" s="268"/>
      <c r="AM9" s="268"/>
      <c r="AN9" s="268"/>
      <c r="AO9" s="268"/>
      <c r="AP9" s="268"/>
      <c r="AQ9" s="268"/>
      <c r="AR9" s="268"/>
      <c r="AS9" s="268"/>
      <c r="AT9" s="268"/>
      <c r="AU9" s="268"/>
      <c r="AV9" s="268"/>
      <c r="AW9" s="268"/>
      <c r="AX9" s="268"/>
      <c r="AY9" s="268"/>
      <c r="AZ9" s="268"/>
      <c r="BA9" s="268"/>
      <c r="BB9" s="268"/>
      <c r="BC9" s="268"/>
      <c r="BD9" s="268"/>
      <c r="BE9" s="268"/>
      <c r="BF9" s="268"/>
      <c r="BG9" s="268"/>
      <c r="BH9" s="268"/>
      <c r="BI9" s="268"/>
      <c r="BJ9" s="268"/>
      <c r="BK9" s="268"/>
      <c r="BL9" s="268"/>
      <c r="BM9" s="268"/>
      <c r="BN9" s="268"/>
      <c r="BO9" s="268"/>
      <c r="BP9" s="268"/>
      <c r="BQ9" s="268"/>
      <c r="BR9" s="268"/>
      <c r="BS9" s="268"/>
      <c r="BT9" s="268"/>
      <c r="BU9" s="268"/>
      <c r="BV9" s="268"/>
      <c r="BW9" s="268"/>
      <c r="BX9" s="268"/>
      <c r="BY9" s="268"/>
      <c r="BZ9" s="268"/>
    </row>
    <row r="10" spans="1:78" s="258" customFormat="1" ht="18" customHeight="1" x14ac:dyDescent="0.2">
      <c r="A10" s="267">
        <v>6</v>
      </c>
      <c r="B10" s="420" t="s">
        <v>411</v>
      </c>
      <c r="C10" s="420" t="s">
        <v>412</v>
      </c>
      <c r="D10" s="249" t="s">
        <v>16</v>
      </c>
      <c r="E10" s="249" t="s">
        <v>1542</v>
      </c>
      <c r="F10" s="249" t="s">
        <v>1948</v>
      </c>
      <c r="G10" s="332">
        <v>1086</v>
      </c>
      <c r="H10" s="266">
        <f t="shared" si="0"/>
        <v>13032</v>
      </c>
      <c r="I10" s="266">
        <f t="shared" si="1"/>
        <v>90.5</v>
      </c>
      <c r="J10" s="266">
        <f t="shared" si="2"/>
        <v>31.250000000000004</v>
      </c>
      <c r="K10" s="405">
        <v>0</v>
      </c>
      <c r="L10" s="422">
        <v>0</v>
      </c>
      <c r="M10" s="266">
        <f t="shared" si="3"/>
        <v>121.75</v>
      </c>
      <c r="N10" s="268"/>
      <c r="O10" s="268"/>
      <c r="P10" s="268"/>
      <c r="Q10" s="268"/>
      <c r="R10" s="268"/>
      <c r="S10" s="268"/>
      <c r="T10" s="268"/>
      <c r="U10" s="268"/>
      <c r="V10" s="268"/>
      <c r="W10" s="268"/>
      <c r="X10" s="268"/>
      <c r="Y10" s="268"/>
      <c r="Z10" s="268"/>
      <c r="AA10" s="268"/>
      <c r="AB10" s="268"/>
      <c r="AC10" s="268"/>
      <c r="AD10" s="268"/>
      <c r="AE10" s="268"/>
      <c r="AF10" s="268"/>
      <c r="AG10" s="268"/>
      <c r="AH10" s="268"/>
      <c r="AI10" s="268"/>
      <c r="AJ10" s="268"/>
      <c r="AK10" s="268"/>
      <c r="AL10" s="268"/>
      <c r="AM10" s="268"/>
      <c r="AN10" s="268"/>
      <c r="AO10" s="268"/>
      <c r="AP10" s="268"/>
      <c r="AQ10" s="268"/>
      <c r="AR10" s="268"/>
      <c r="AS10" s="268"/>
      <c r="AT10" s="268"/>
      <c r="AU10" s="268"/>
      <c r="AV10" s="268"/>
      <c r="AW10" s="268"/>
      <c r="AX10" s="268"/>
      <c r="AY10" s="268"/>
      <c r="AZ10" s="268"/>
      <c r="BA10" s="268"/>
      <c r="BB10" s="268"/>
      <c r="BC10" s="268"/>
      <c r="BD10" s="268"/>
      <c r="BE10" s="268"/>
      <c r="BF10" s="268"/>
      <c r="BG10" s="268"/>
      <c r="BH10" s="268"/>
      <c r="BI10" s="268"/>
      <c r="BJ10" s="268"/>
      <c r="BK10" s="268"/>
      <c r="BL10" s="268"/>
      <c r="BM10" s="268"/>
      <c r="BN10" s="268"/>
      <c r="BO10" s="268"/>
      <c r="BP10" s="268"/>
      <c r="BQ10" s="268"/>
      <c r="BR10" s="268"/>
      <c r="BS10" s="268"/>
      <c r="BT10" s="268"/>
      <c r="BU10" s="268"/>
      <c r="BV10" s="268"/>
      <c r="BW10" s="268"/>
      <c r="BX10" s="268"/>
      <c r="BY10" s="268"/>
      <c r="BZ10" s="268"/>
    </row>
    <row r="11" spans="1:78" s="258" customFormat="1" ht="18" customHeight="1" x14ac:dyDescent="0.2">
      <c r="A11" s="265">
        <v>7</v>
      </c>
      <c r="B11" s="420" t="s">
        <v>413</v>
      </c>
      <c r="C11" s="420" t="s">
        <v>414</v>
      </c>
      <c r="D11" s="249" t="s">
        <v>764</v>
      </c>
      <c r="E11" s="249" t="s">
        <v>1543</v>
      </c>
      <c r="F11" s="249" t="s">
        <v>765</v>
      </c>
      <c r="G11" s="332">
        <v>548</v>
      </c>
      <c r="H11" s="266">
        <f t="shared" si="0"/>
        <v>6576</v>
      </c>
      <c r="I11" s="266">
        <f t="shared" si="1"/>
        <v>45.666666666666664</v>
      </c>
      <c r="J11" s="266">
        <f t="shared" si="2"/>
        <v>31.250000000000004</v>
      </c>
      <c r="K11" s="405">
        <v>0</v>
      </c>
      <c r="L11" s="422">
        <v>0</v>
      </c>
      <c r="M11" s="266">
        <f t="shared" si="3"/>
        <v>76.916666666666671</v>
      </c>
      <c r="N11" s="268"/>
      <c r="O11" s="268"/>
      <c r="P11" s="268"/>
      <c r="Q11" s="268"/>
      <c r="R11" s="268"/>
      <c r="S11" s="268"/>
      <c r="T11" s="268"/>
      <c r="U11" s="268"/>
      <c r="V11" s="268"/>
      <c r="W11" s="268"/>
      <c r="X11" s="268"/>
      <c r="Y11" s="268"/>
      <c r="Z11" s="268"/>
      <c r="AA11" s="268"/>
      <c r="AB11" s="268"/>
      <c r="AC11" s="268"/>
      <c r="AD11" s="268"/>
      <c r="AE11" s="268"/>
      <c r="AF11" s="268"/>
      <c r="AG11" s="268"/>
      <c r="AH11" s="268"/>
      <c r="AI11" s="268"/>
      <c r="AJ11" s="268"/>
      <c r="AK11" s="268"/>
      <c r="AL11" s="268"/>
      <c r="AM11" s="268"/>
      <c r="AN11" s="268"/>
      <c r="AO11" s="268"/>
      <c r="AP11" s="268"/>
      <c r="AQ11" s="268"/>
      <c r="AR11" s="268"/>
      <c r="AS11" s="268"/>
      <c r="AT11" s="268"/>
      <c r="AU11" s="268"/>
      <c r="AV11" s="268"/>
      <c r="AW11" s="268"/>
      <c r="AX11" s="268"/>
      <c r="AY11" s="268"/>
      <c r="AZ11" s="268"/>
      <c r="BA11" s="268"/>
      <c r="BB11" s="268"/>
      <c r="BC11" s="268"/>
      <c r="BD11" s="268"/>
      <c r="BE11" s="268"/>
      <c r="BF11" s="268"/>
      <c r="BG11" s="268"/>
      <c r="BH11" s="268"/>
      <c r="BI11" s="268"/>
      <c r="BJ11" s="268"/>
      <c r="BK11" s="268"/>
      <c r="BL11" s="268"/>
      <c r="BM11" s="268"/>
      <c r="BN11" s="268"/>
      <c r="BO11" s="268"/>
      <c r="BP11" s="268"/>
      <c r="BQ11" s="268"/>
      <c r="BR11" s="268"/>
      <c r="BS11" s="268"/>
      <c r="BT11" s="268"/>
      <c r="BU11" s="268"/>
      <c r="BV11" s="268"/>
      <c r="BW11" s="268"/>
      <c r="BX11" s="268"/>
      <c r="BY11" s="268"/>
      <c r="BZ11" s="268"/>
    </row>
    <row r="12" spans="1:78" s="258" customFormat="1" ht="18" customHeight="1" x14ac:dyDescent="0.2">
      <c r="A12" s="267">
        <v>8</v>
      </c>
      <c r="B12" s="420" t="s">
        <v>415</v>
      </c>
      <c r="C12" s="420" t="s">
        <v>416</v>
      </c>
      <c r="D12" s="249" t="s">
        <v>16</v>
      </c>
      <c r="E12" s="249" t="s">
        <v>1544</v>
      </c>
      <c r="F12" s="249" t="s">
        <v>1949</v>
      </c>
      <c r="G12" s="332">
        <v>733</v>
      </c>
      <c r="H12" s="266">
        <f t="shared" si="0"/>
        <v>8796</v>
      </c>
      <c r="I12" s="266">
        <f t="shared" si="1"/>
        <v>61.083333333333336</v>
      </c>
      <c r="J12" s="266">
        <f t="shared" si="2"/>
        <v>31.250000000000004</v>
      </c>
      <c r="K12" s="405">
        <v>0</v>
      </c>
      <c r="L12" s="422">
        <v>0</v>
      </c>
      <c r="M12" s="266">
        <f t="shared" si="3"/>
        <v>92.333333333333343</v>
      </c>
      <c r="N12" s="268"/>
      <c r="O12" s="268"/>
      <c r="P12" s="268"/>
      <c r="Q12" s="268"/>
      <c r="R12" s="268"/>
      <c r="S12" s="268"/>
      <c r="T12" s="268"/>
      <c r="U12" s="268"/>
      <c r="V12" s="268"/>
      <c r="W12" s="268"/>
      <c r="X12" s="268"/>
      <c r="Y12" s="268"/>
      <c r="Z12" s="268"/>
      <c r="AA12" s="268"/>
      <c r="AB12" s="268"/>
      <c r="AC12" s="268"/>
      <c r="AD12" s="268"/>
      <c r="AE12" s="268"/>
      <c r="AF12" s="268"/>
      <c r="AG12" s="268"/>
      <c r="AH12" s="268"/>
      <c r="AI12" s="268"/>
      <c r="AJ12" s="268"/>
      <c r="AK12" s="268"/>
      <c r="AL12" s="268"/>
      <c r="AM12" s="268"/>
      <c r="AN12" s="268"/>
      <c r="AO12" s="268"/>
      <c r="AP12" s="268"/>
      <c r="AQ12" s="268"/>
      <c r="AR12" s="268"/>
      <c r="AS12" s="268"/>
      <c r="AT12" s="268"/>
      <c r="AU12" s="268"/>
      <c r="AV12" s="268"/>
      <c r="AW12" s="268"/>
      <c r="AX12" s="268"/>
      <c r="AY12" s="268"/>
      <c r="AZ12" s="268"/>
      <c r="BA12" s="268"/>
      <c r="BB12" s="268"/>
      <c r="BC12" s="268"/>
      <c r="BD12" s="268"/>
      <c r="BE12" s="268"/>
      <c r="BF12" s="268"/>
      <c r="BG12" s="268"/>
      <c r="BH12" s="268"/>
      <c r="BI12" s="268"/>
      <c r="BJ12" s="268"/>
      <c r="BK12" s="268"/>
      <c r="BL12" s="268"/>
      <c r="BM12" s="268"/>
      <c r="BN12" s="268"/>
      <c r="BO12" s="268"/>
      <c r="BP12" s="268"/>
      <c r="BQ12" s="268"/>
      <c r="BR12" s="268"/>
      <c r="BS12" s="268"/>
      <c r="BT12" s="268"/>
      <c r="BU12" s="268"/>
      <c r="BV12" s="268"/>
      <c r="BW12" s="268"/>
      <c r="BX12" s="268"/>
      <c r="BY12" s="268"/>
      <c r="BZ12" s="268"/>
    </row>
    <row r="13" spans="1:78" s="258" customFormat="1" ht="18" customHeight="1" x14ac:dyDescent="0.2">
      <c r="A13" s="265">
        <v>9</v>
      </c>
      <c r="B13" s="420" t="s">
        <v>417</v>
      </c>
      <c r="C13" s="420" t="s">
        <v>418</v>
      </c>
      <c r="D13" s="249" t="s">
        <v>16</v>
      </c>
      <c r="E13" s="249" t="s">
        <v>1545</v>
      </c>
      <c r="F13" s="249" t="s">
        <v>1950</v>
      </c>
      <c r="G13" s="332">
        <v>986</v>
      </c>
      <c r="H13" s="266">
        <f t="shared" si="0"/>
        <v>11832</v>
      </c>
      <c r="I13" s="266">
        <f t="shared" si="1"/>
        <v>82.166666666666671</v>
      </c>
      <c r="J13" s="266">
        <f t="shared" si="2"/>
        <v>31.250000000000004</v>
      </c>
      <c r="K13" s="405">
        <v>0</v>
      </c>
      <c r="L13" s="422">
        <v>0</v>
      </c>
      <c r="M13" s="266">
        <f t="shared" si="3"/>
        <v>113.41666666666667</v>
      </c>
      <c r="N13" s="268"/>
      <c r="O13" s="268"/>
      <c r="P13" s="268"/>
      <c r="Q13" s="268"/>
      <c r="R13" s="268"/>
      <c r="S13" s="268"/>
      <c r="T13" s="268"/>
      <c r="U13" s="268"/>
      <c r="V13" s="268"/>
      <c r="W13" s="268"/>
      <c r="X13" s="268"/>
      <c r="Y13" s="268"/>
      <c r="Z13" s="268"/>
      <c r="AA13" s="268"/>
      <c r="AB13" s="268"/>
      <c r="AC13" s="268"/>
      <c r="AD13" s="268"/>
      <c r="AE13" s="268"/>
      <c r="AF13" s="268"/>
      <c r="AG13" s="268"/>
      <c r="AH13" s="268"/>
      <c r="AI13" s="268"/>
      <c r="AJ13" s="268"/>
      <c r="AK13" s="268"/>
      <c r="AL13" s="268"/>
      <c r="AM13" s="268"/>
      <c r="AN13" s="268"/>
      <c r="AO13" s="268"/>
      <c r="AP13" s="268"/>
      <c r="AQ13" s="268"/>
      <c r="AR13" s="268"/>
      <c r="AS13" s="268"/>
      <c r="AT13" s="268"/>
      <c r="AU13" s="268"/>
      <c r="AV13" s="268"/>
      <c r="AW13" s="268"/>
      <c r="AX13" s="268"/>
      <c r="AY13" s="268"/>
      <c r="AZ13" s="268"/>
      <c r="BA13" s="268"/>
      <c r="BB13" s="268"/>
      <c r="BC13" s="268"/>
      <c r="BD13" s="268"/>
      <c r="BE13" s="268"/>
      <c r="BF13" s="268"/>
      <c r="BG13" s="268"/>
      <c r="BH13" s="268"/>
      <c r="BI13" s="268"/>
      <c r="BJ13" s="268"/>
      <c r="BK13" s="268"/>
      <c r="BL13" s="268"/>
      <c r="BM13" s="268"/>
      <c r="BN13" s="268"/>
      <c r="BO13" s="268"/>
      <c r="BP13" s="268"/>
      <c r="BQ13" s="268"/>
      <c r="BR13" s="268"/>
      <c r="BS13" s="268"/>
      <c r="BT13" s="268"/>
      <c r="BU13" s="268"/>
      <c r="BV13" s="268"/>
      <c r="BW13" s="268"/>
      <c r="BX13" s="268"/>
      <c r="BY13" s="268"/>
      <c r="BZ13" s="268"/>
    </row>
    <row r="14" spans="1:78" s="258" customFormat="1" ht="18" customHeight="1" x14ac:dyDescent="0.2">
      <c r="A14" s="267">
        <v>10</v>
      </c>
      <c r="B14" s="420" t="s">
        <v>1390</v>
      </c>
      <c r="C14" s="420" t="s">
        <v>1391</v>
      </c>
      <c r="D14" s="249" t="s">
        <v>16</v>
      </c>
      <c r="E14" s="249" t="s">
        <v>1540</v>
      </c>
      <c r="F14" s="249" t="s">
        <v>1946</v>
      </c>
      <c r="G14" s="332">
        <v>622</v>
      </c>
      <c r="H14" s="266">
        <f t="shared" si="0"/>
        <v>7464</v>
      </c>
      <c r="I14" s="266">
        <f t="shared" si="1"/>
        <v>51.833333333333336</v>
      </c>
      <c r="J14" s="266">
        <f t="shared" si="2"/>
        <v>31.250000000000004</v>
      </c>
      <c r="K14" s="405">
        <v>0</v>
      </c>
      <c r="L14" s="422">
        <v>0</v>
      </c>
      <c r="M14" s="266">
        <f t="shared" si="3"/>
        <v>83.083333333333343</v>
      </c>
      <c r="N14" s="268"/>
      <c r="O14" s="268"/>
      <c r="P14" s="268"/>
      <c r="Q14" s="268"/>
      <c r="R14" s="268"/>
      <c r="S14" s="268"/>
      <c r="T14" s="268"/>
      <c r="U14" s="268"/>
      <c r="V14" s="268"/>
      <c r="W14" s="268"/>
      <c r="X14" s="268"/>
      <c r="Y14" s="268"/>
      <c r="Z14" s="268"/>
      <c r="AA14" s="268"/>
      <c r="AB14" s="268"/>
      <c r="AC14" s="268"/>
      <c r="AD14" s="268"/>
      <c r="AE14" s="268"/>
      <c r="AF14" s="268"/>
      <c r="AG14" s="268"/>
      <c r="AH14" s="268"/>
      <c r="AI14" s="268"/>
      <c r="AJ14" s="268"/>
      <c r="AK14" s="268"/>
      <c r="AL14" s="268"/>
      <c r="AM14" s="268"/>
      <c r="AN14" s="268"/>
      <c r="AO14" s="268"/>
      <c r="AP14" s="268"/>
      <c r="AQ14" s="268"/>
      <c r="AR14" s="268"/>
      <c r="AS14" s="268"/>
      <c r="AT14" s="268"/>
      <c r="AU14" s="268"/>
      <c r="AV14" s="268"/>
      <c r="AW14" s="268"/>
      <c r="AX14" s="268"/>
      <c r="AY14" s="268"/>
      <c r="AZ14" s="268"/>
      <c r="BA14" s="268"/>
      <c r="BB14" s="268"/>
      <c r="BC14" s="268"/>
      <c r="BD14" s="268"/>
      <c r="BE14" s="268"/>
      <c r="BF14" s="268"/>
      <c r="BG14" s="268"/>
      <c r="BH14" s="268"/>
      <c r="BI14" s="268"/>
      <c r="BJ14" s="268"/>
      <c r="BK14" s="268"/>
      <c r="BL14" s="268"/>
      <c r="BM14" s="268"/>
      <c r="BN14" s="268"/>
      <c r="BO14" s="268"/>
      <c r="BP14" s="268"/>
      <c r="BQ14" s="268"/>
      <c r="BR14" s="268"/>
      <c r="BS14" s="268"/>
      <c r="BT14" s="268"/>
      <c r="BU14" s="268"/>
      <c r="BV14" s="268"/>
      <c r="BW14" s="268"/>
      <c r="BX14" s="268"/>
      <c r="BY14" s="268"/>
      <c r="BZ14" s="268"/>
    </row>
    <row r="15" spans="1:78" s="258" customFormat="1" ht="18" customHeight="1" x14ac:dyDescent="0.2">
      <c r="A15" s="265">
        <v>11</v>
      </c>
      <c r="B15" s="420" t="s">
        <v>419</v>
      </c>
      <c r="C15" s="420" t="s">
        <v>400</v>
      </c>
      <c r="D15" s="249" t="s">
        <v>16</v>
      </c>
      <c r="E15" s="249" t="s">
        <v>1539</v>
      </c>
      <c r="F15" s="249" t="s">
        <v>1945</v>
      </c>
      <c r="G15" s="332">
        <v>393</v>
      </c>
      <c r="H15" s="266">
        <f t="shared" si="0"/>
        <v>4716</v>
      </c>
      <c r="I15" s="266">
        <f t="shared" si="1"/>
        <v>32.75</v>
      </c>
      <c r="J15" s="266">
        <f t="shared" si="2"/>
        <v>31.250000000000004</v>
      </c>
      <c r="K15" s="405">
        <v>0</v>
      </c>
      <c r="L15" s="422">
        <v>0</v>
      </c>
      <c r="M15" s="266">
        <f t="shared" si="3"/>
        <v>64</v>
      </c>
      <c r="N15" s="268"/>
      <c r="O15" s="268"/>
      <c r="P15" s="268"/>
      <c r="Q15" s="268"/>
      <c r="R15" s="268"/>
      <c r="S15" s="268"/>
      <c r="T15" s="268"/>
      <c r="U15" s="268"/>
      <c r="V15" s="268"/>
      <c r="W15" s="268"/>
      <c r="X15" s="268"/>
      <c r="Y15" s="268"/>
      <c r="Z15" s="268"/>
      <c r="AA15" s="268"/>
      <c r="AB15" s="268"/>
      <c r="AC15" s="268"/>
      <c r="AD15" s="268"/>
      <c r="AE15" s="268"/>
      <c r="AF15" s="268"/>
      <c r="AG15" s="268"/>
      <c r="AH15" s="268"/>
      <c r="AI15" s="268"/>
      <c r="AJ15" s="268"/>
      <c r="AK15" s="268"/>
      <c r="AL15" s="268"/>
      <c r="AM15" s="268"/>
      <c r="AN15" s="268"/>
      <c r="AO15" s="268"/>
      <c r="AP15" s="268"/>
      <c r="AQ15" s="268"/>
      <c r="AR15" s="268"/>
      <c r="AS15" s="268"/>
      <c r="AT15" s="268"/>
      <c r="AU15" s="268"/>
      <c r="AV15" s="268"/>
      <c r="AW15" s="268"/>
      <c r="AX15" s="268"/>
      <c r="AY15" s="268"/>
      <c r="AZ15" s="268"/>
      <c r="BA15" s="268"/>
      <c r="BB15" s="268"/>
      <c r="BC15" s="268"/>
      <c r="BD15" s="268"/>
      <c r="BE15" s="268"/>
      <c r="BF15" s="268"/>
      <c r="BG15" s="268"/>
      <c r="BH15" s="268"/>
      <c r="BI15" s="268"/>
      <c r="BJ15" s="268"/>
      <c r="BK15" s="268"/>
      <c r="BL15" s="268"/>
      <c r="BM15" s="268"/>
      <c r="BN15" s="268"/>
      <c r="BO15" s="268"/>
      <c r="BP15" s="268"/>
      <c r="BQ15" s="268"/>
      <c r="BR15" s="268"/>
      <c r="BS15" s="268"/>
      <c r="BT15" s="268"/>
      <c r="BU15" s="268"/>
      <c r="BV15" s="268"/>
      <c r="BW15" s="268"/>
      <c r="BX15" s="268"/>
      <c r="BY15" s="268"/>
      <c r="BZ15" s="268"/>
    </row>
    <row r="16" spans="1:78" s="258" customFormat="1" ht="18" customHeight="1" x14ac:dyDescent="0.2">
      <c r="A16" s="267">
        <v>12</v>
      </c>
      <c r="B16" s="420" t="s">
        <v>420</v>
      </c>
      <c r="C16" s="420" t="s">
        <v>421</v>
      </c>
      <c r="D16" s="249" t="s">
        <v>764</v>
      </c>
      <c r="E16" s="249" t="s">
        <v>1546</v>
      </c>
      <c r="F16" s="249" t="s">
        <v>766</v>
      </c>
      <c r="G16" s="332">
        <v>531</v>
      </c>
      <c r="H16" s="266">
        <f t="shared" si="0"/>
        <v>6372</v>
      </c>
      <c r="I16" s="266">
        <f t="shared" si="1"/>
        <v>44.25</v>
      </c>
      <c r="J16" s="266">
        <f t="shared" si="2"/>
        <v>31.250000000000004</v>
      </c>
      <c r="K16" s="405">
        <v>0</v>
      </c>
      <c r="L16" s="422">
        <v>0</v>
      </c>
      <c r="M16" s="266">
        <f t="shared" si="3"/>
        <v>75.5</v>
      </c>
      <c r="N16" s="268"/>
      <c r="O16" s="268"/>
      <c r="P16" s="268"/>
      <c r="Q16" s="268"/>
      <c r="R16" s="268"/>
      <c r="S16" s="268"/>
      <c r="T16" s="268"/>
      <c r="U16" s="268"/>
      <c r="V16" s="268"/>
      <c r="W16" s="268"/>
      <c r="X16" s="268"/>
      <c r="Y16" s="268"/>
      <c r="Z16" s="268"/>
      <c r="AA16" s="268"/>
      <c r="AB16" s="268"/>
      <c r="AC16" s="268"/>
      <c r="AD16" s="268"/>
      <c r="AE16" s="268"/>
      <c r="AF16" s="268"/>
      <c r="AG16" s="268"/>
      <c r="AH16" s="268"/>
      <c r="AI16" s="268"/>
      <c r="AJ16" s="268"/>
      <c r="AK16" s="268"/>
      <c r="AL16" s="268"/>
      <c r="AM16" s="268"/>
      <c r="AN16" s="268"/>
      <c r="AO16" s="268"/>
      <c r="AP16" s="268"/>
      <c r="AQ16" s="268"/>
      <c r="AR16" s="268"/>
      <c r="AS16" s="268"/>
      <c r="AT16" s="268"/>
      <c r="AU16" s="268"/>
      <c r="AV16" s="268"/>
      <c r="AW16" s="268"/>
      <c r="AX16" s="268"/>
      <c r="AY16" s="268"/>
      <c r="AZ16" s="268"/>
      <c r="BA16" s="268"/>
      <c r="BB16" s="268"/>
      <c r="BC16" s="268"/>
      <c r="BD16" s="268"/>
      <c r="BE16" s="268"/>
      <c r="BF16" s="268"/>
      <c r="BG16" s="268"/>
      <c r="BH16" s="268"/>
      <c r="BI16" s="268"/>
      <c r="BJ16" s="268"/>
      <c r="BK16" s="268"/>
      <c r="BL16" s="268"/>
      <c r="BM16" s="268"/>
      <c r="BN16" s="268"/>
      <c r="BO16" s="268"/>
      <c r="BP16" s="268"/>
      <c r="BQ16" s="268"/>
      <c r="BR16" s="268"/>
      <c r="BS16" s="268"/>
      <c r="BT16" s="268"/>
      <c r="BU16" s="268"/>
      <c r="BV16" s="268"/>
      <c r="BW16" s="268"/>
      <c r="BX16" s="268"/>
      <c r="BY16" s="268"/>
      <c r="BZ16" s="268"/>
    </row>
    <row r="17" spans="1:78" s="258" customFormat="1" ht="18" customHeight="1" x14ac:dyDescent="0.2">
      <c r="A17" s="265">
        <v>13</v>
      </c>
      <c r="B17" s="420" t="s">
        <v>422</v>
      </c>
      <c r="C17" s="420" t="s">
        <v>423</v>
      </c>
      <c r="D17" s="249" t="s">
        <v>16</v>
      </c>
      <c r="E17" s="249" t="s">
        <v>1547</v>
      </c>
      <c r="F17" s="249" t="s">
        <v>1946</v>
      </c>
      <c r="G17" s="332">
        <v>622</v>
      </c>
      <c r="H17" s="266">
        <f t="shared" si="0"/>
        <v>7464</v>
      </c>
      <c r="I17" s="266">
        <f t="shared" si="1"/>
        <v>51.833333333333336</v>
      </c>
      <c r="J17" s="266">
        <f t="shared" si="2"/>
        <v>31.250000000000004</v>
      </c>
      <c r="K17" s="405">
        <v>0</v>
      </c>
      <c r="L17" s="422">
        <v>0</v>
      </c>
      <c r="M17" s="266">
        <f t="shared" si="3"/>
        <v>83.083333333333343</v>
      </c>
      <c r="N17" s="268"/>
      <c r="O17" s="268"/>
      <c r="P17" s="268"/>
      <c r="Q17" s="268"/>
      <c r="R17" s="268"/>
      <c r="S17" s="268"/>
      <c r="T17" s="268"/>
      <c r="U17" s="268"/>
      <c r="V17" s="268"/>
      <c r="W17" s="268"/>
      <c r="X17" s="268"/>
      <c r="Y17" s="268"/>
      <c r="Z17" s="268"/>
      <c r="AA17" s="268"/>
      <c r="AB17" s="268"/>
      <c r="AC17" s="268"/>
      <c r="AD17" s="268"/>
      <c r="AE17" s="268"/>
      <c r="AF17" s="268"/>
      <c r="AG17" s="268"/>
      <c r="AH17" s="268"/>
      <c r="AI17" s="268"/>
      <c r="AJ17" s="268"/>
      <c r="AK17" s="268"/>
      <c r="AL17" s="268"/>
      <c r="AM17" s="268"/>
      <c r="AN17" s="268"/>
      <c r="AO17" s="268"/>
      <c r="AP17" s="268"/>
      <c r="AQ17" s="268"/>
      <c r="AR17" s="268"/>
      <c r="AS17" s="268"/>
      <c r="AT17" s="268"/>
      <c r="AU17" s="268"/>
      <c r="AV17" s="268"/>
      <c r="AW17" s="268"/>
      <c r="AX17" s="268"/>
      <c r="AY17" s="268"/>
      <c r="AZ17" s="268"/>
      <c r="BA17" s="268"/>
      <c r="BB17" s="268"/>
      <c r="BC17" s="268"/>
      <c r="BD17" s="268"/>
      <c r="BE17" s="268"/>
      <c r="BF17" s="268"/>
      <c r="BG17" s="268"/>
      <c r="BH17" s="268"/>
      <c r="BI17" s="268"/>
      <c r="BJ17" s="268"/>
      <c r="BK17" s="268"/>
      <c r="BL17" s="268"/>
      <c r="BM17" s="268"/>
      <c r="BN17" s="268"/>
      <c r="BO17" s="268"/>
      <c r="BP17" s="268"/>
      <c r="BQ17" s="268"/>
      <c r="BR17" s="268"/>
      <c r="BS17" s="268"/>
      <c r="BT17" s="268"/>
      <c r="BU17" s="268"/>
      <c r="BV17" s="268"/>
      <c r="BW17" s="268"/>
      <c r="BX17" s="268"/>
      <c r="BY17" s="268"/>
      <c r="BZ17" s="268"/>
    </row>
    <row r="18" spans="1:78" s="258" customFormat="1" ht="18" customHeight="1" x14ac:dyDescent="0.2">
      <c r="A18" s="267">
        <v>14</v>
      </c>
      <c r="B18" s="420" t="s">
        <v>425</v>
      </c>
      <c r="C18" s="420" t="s">
        <v>426</v>
      </c>
      <c r="D18" s="249" t="s">
        <v>16</v>
      </c>
      <c r="E18" s="249" t="s">
        <v>1548</v>
      </c>
      <c r="F18" s="249" t="s">
        <v>1951</v>
      </c>
      <c r="G18" s="332">
        <v>675</v>
      </c>
      <c r="H18" s="266">
        <f t="shared" si="0"/>
        <v>8100</v>
      </c>
      <c r="I18" s="266">
        <f t="shared" si="1"/>
        <v>56.25</v>
      </c>
      <c r="J18" s="266">
        <f t="shared" si="2"/>
        <v>31.250000000000004</v>
      </c>
      <c r="K18" s="405">
        <v>0</v>
      </c>
      <c r="L18" s="422">
        <v>0</v>
      </c>
      <c r="M18" s="266">
        <f t="shared" si="3"/>
        <v>87.5</v>
      </c>
      <c r="N18" s="268"/>
      <c r="O18" s="268"/>
      <c r="P18" s="268"/>
      <c r="Q18" s="268"/>
      <c r="R18" s="268"/>
      <c r="S18" s="268"/>
      <c r="T18" s="268"/>
      <c r="U18" s="268"/>
      <c r="V18" s="268"/>
      <c r="W18" s="268"/>
      <c r="X18" s="268"/>
      <c r="Y18" s="268"/>
      <c r="Z18" s="268"/>
      <c r="AA18" s="268"/>
      <c r="AB18" s="268"/>
      <c r="AC18" s="268"/>
      <c r="AD18" s="268"/>
      <c r="AE18" s="268"/>
      <c r="AF18" s="268"/>
      <c r="AG18" s="268"/>
      <c r="AH18" s="268"/>
      <c r="AI18" s="268"/>
      <c r="AJ18" s="268"/>
      <c r="AK18" s="268"/>
      <c r="AL18" s="268"/>
      <c r="AM18" s="268"/>
      <c r="AN18" s="268"/>
      <c r="AO18" s="268"/>
      <c r="AP18" s="268"/>
      <c r="AQ18" s="268"/>
      <c r="AR18" s="268"/>
      <c r="AS18" s="268"/>
      <c r="AT18" s="268"/>
      <c r="AU18" s="268"/>
      <c r="AV18" s="268"/>
      <c r="AW18" s="268"/>
      <c r="AX18" s="268"/>
      <c r="AY18" s="268"/>
      <c r="AZ18" s="268"/>
      <c r="BA18" s="268"/>
      <c r="BB18" s="268"/>
      <c r="BC18" s="268"/>
      <c r="BD18" s="268"/>
      <c r="BE18" s="268"/>
      <c r="BF18" s="268"/>
      <c r="BG18" s="268"/>
      <c r="BH18" s="268"/>
      <c r="BI18" s="268"/>
      <c r="BJ18" s="268"/>
      <c r="BK18" s="268"/>
      <c r="BL18" s="268"/>
      <c r="BM18" s="268"/>
      <c r="BN18" s="268"/>
      <c r="BO18" s="268"/>
      <c r="BP18" s="268"/>
      <c r="BQ18" s="268"/>
      <c r="BR18" s="268"/>
      <c r="BS18" s="268"/>
      <c r="BT18" s="268"/>
      <c r="BU18" s="268"/>
      <c r="BV18" s="268"/>
      <c r="BW18" s="268"/>
      <c r="BX18" s="268"/>
      <c r="BY18" s="268"/>
      <c r="BZ18" s="268"/>
    </row>
    <row r="19" spans="1:78" s="258" customFormat="1" ht="18" customHeight="1" x14ac:dyDescent="0.2">
      <c r="A19" s="265">
        <v>15</v>
      </c>
      <c r="B19" s="420" t="s">
        <v>428</v>
      </c>
      <c r="C19" s="420" t="s">
        <v>1396</v>
      </c>
      <c r="D19" s="249" t="s">
        <v>16</v>
      </c>
      <c r="E19" s="249" t="s">
        <v>1549</v>
      </c>
      <c r="F19" s="249" t="s">
        <v>1952</v>
      </c>
      <c r="G19" s="332">
        <v>2308</v>
      </c>
      <c r="H19" s="266">
        <f t="shared" si="0"/>
        <v>27696</v>
      </c>
      <c r="I19" s="266">
        <f t="shared" si="1"/>
        <v>192.33333333333334</v>
      </c>
      <c r="J19" s="266">
        <f t="shared" si="2"/>
        <v>31.250000000000004</v>
      </c>
      <c r="K19" s="405">
        <v>0</v>
      </c>
      <c r="L19" s="422">
        <v>0</v>
      </c>
      <c r="M19" s="266">
        <f t="shared" si="3"/>
        <v>223.58333333333334</v>
      </c>
      <c r="N19" s="268"/>
      <c r="O19" s="268"/>
      <c r="P19" s="268"/>
      <c r="Q19" s="268"/>
      <c r="R19" s="268"/>
      <c r="S19" s="268"/>
      <c r="T19" s="268"/>
      <c r="U19" s="268"/>
      <c r="V19" s="268"/>
      <c r="W19" s="268"/>
      <c r="X19" s="268"/>
      <c r="Y19" s="268"/>
      <c r="Z19" s="268"/>
      <c r="AA19" s="268"/>
      <c r="AB19" s="268"/>
      <c r="AC19" s="268"/>
      <c r="AD19" s="268"/>
      <c r="AE19" s="268"/>
      <c r="AF19" s="268"/>
      <c r="AG19" s="268"/>
      <c r="AH19" s="268"/>
      <c r="AI19" s="268"/>
      <c r="AJ19" s="268"/>
      <c r="AK19" s="268"/>
      <c r="AL19" s="268"/>
      <c r="AM19" s="268"/>
      <c r="AN19" s="268"/>
      <c r="AO19" s="268"/>
      <c r="AP19" s="268"/>
      <c r="AQ19" s="268"/>
      <c r="AR19" s="268"/>
      <c r="AS19" s="268"/>
      <c r="AT19" s="268"/>
      <c r="AU19" s="268"/>
      <c r="AV19" s="268"/>
      <c r="AW19" s="268"/>
      <c r="AX19" s="268"/>
      <c r="AY19" s="268"/>
      <c r="AZ19" s="268"/>
      <c r="BA19" s="268"/>
      <c r="BB19" s="268"/>
      <c r="BC19" s="268"/>
      <c r="BD19" s="268"/>
      <c r="BE19" s="268"/>
      <c r="BF19" s="268"/>
      <c r="BG19" s="268"/>
      <c r="BH19" s="268"/>
      <c r="BI19" s="268"/>
      <c r="BJ19" s="268"/>
      <c r="BK19" s="268"/>
      <c r="BL19" s="268"/>
      <c r="BM19" s="268"/>
      <c r="BN19" s="268"/>
      <c r="BO19" s="268"/>
      <c r="BP19" s="268"/>
      <c r="BQ19" s="268"/>
      <c r="BR19" s="268"/>
      <c r="BS19" s="268"/>
      <c r="BT19" s="268"/>
      <c r="BU19" s="268"/>
      <c r="BV19" s="268"/>
      <c r="BW19" s="268"/>
      <c r="BX19" s="268"/>
      <c r="BY19" s="268"/>
      <c r="BZ19" s="268"/>
    </row>
    <row r="20" spans="1:78" s="258" customFormat="1" ht="18" customHeight="1" x14ac:dyDescent="0.2">
      <c r="A20" s="267">
        <v>16</v>
      </c>
      <c r="B20" s="420" t="s">
        <v>431</v>
      </c>
      <c r="C20" s="420" t="s">
        <v>432</v>
      </c>
      <c r="D20" s="249" t="s">
        <v>16</v>
      </c>
      <c r="E20" s="249" t="s">
        <v>1587</v>
      </c>
      <c r="F20" s="249" t="s">
        <v>1947</v>
      </c>
      <c r="G20" s="332">
        <v>1212</v>
      </c>
      <c r="H20" s="266">
        <f t="shared" si="0"/>
        <v>14544</v>
      </c>
      <c r="I20" s="266">
        <f t="shared" si="1"/>
        <v>101</v>
      </c>
      <c r="J20" s="266">
        <f t="shared" si="2"/>
        <v>31.250000000000004</v>
      </c>
      <c r="K20" s="405">
        <v>0</v>
      </c>
      <c r="L20" s="422">
        <v>0</v>
      </c>
      <c r="M20" s="266">
        <f t="shared" si="3"/>
        <v>132.25</v>
      </c>
      <c r="N20" s="268"/>
      <c r="O20" s="268"/>
      <c r="P20" s="268"/>
      <c r="Q20" s="268"/>
      <c r="R20" s="268"/>
      <c r="S20" s="268"/>
      <c r="T20" s="268"/>
      <c r="U20" s="268"/>
      <c r="V20" s="268"/>
      <c r="W20" s="268"/>
      <c r="X20" s="268"/>
      <c r="Y20" s="268"/>
      <c r="Z20" s="268"/>
      <c r="AA20" s="268"/>
      <c r="AB20" s="268"/>
      <c r="AC20" s="268"/>
      <c r="AD20" s="268"/>
      <c r="AE20" s="268"/>
      <c r="AF20" s="268"/>
      <c r="AG20" s="268"/>
      <c r="AH20" s="268"/>
      <c r="AI20" s="268"/>
      <c r="AJ20" s="268"/>
      <c r="AK20" s="268"/>
      <c r="AL20" s="268"/>
      <c r="AM20" s="268"/>
      <c r="AN20" s="268"/>
      <c r="AO20" s="268"/>
      <c r="AP20" s="268"/>
      <c r="AQ20" s="268"/>
      <c r="AR20" s="268"/>
      <c r="AS20" s="268"/>
      <c r="AT20" s="268"/>
      <c r="AU20" s="268"/>
      <c r="AV20" s="268"/>
      <c r="AW20" s="268"/>
      <c r="AX20" s="268"/>
      <c r="AY20" s="268"/>
      <c r="AZ20" s="268"/>
      <c r="BA20" s="268"/>
      <c r="BB20" s="268"/>
      <c r="BC20" s="268"/>
      <c r="BD20" s="268"/>
      <c r="BE20" s="268"/>
      <c r="BF20" s="268"/>
      <c r="BG20" s="268"/>
      <c r="BH20" s="268"/>
      <c r="BI20" s="268"/>
      <c r="BJ20" s="268"/>
      <c r="BK20" s="268"/>
      <c r="BL20" s="268"/>
      <c r="BM20" s="268"/>
      <c r="BN20" s="268"/>
      <c r="BO20" s="268"/>
      <c r="BP20" s="268"/>
      <c r="BQ20" s="268"/>
      <c r="BR20" s="268"/>
      <c r="BS20" s="268"/>
      <c r="BT20" s="268"/>
      <c r="BU20" s="268"/>
      <c r="BV20" s="268"/>
      <c r="BW20" s="268"/>
      <c r="BX20" s="268"/>
      <c r="BY20" s="268"/>
      <c r="BZ20" s="268"/>
    </row>
    <row r="21" spans="1:78" s="258" customFormat="1" ht="18" customHeight="1" x14ac:dyDescent="0.2">
      <c r="A21" s="265">
        <v>17</v>
      </c>
      <c r="B21" s="420" t="s">
        <v>433</v>
      </c>
      <c r="C21" s="420" t="s">
        <v>434</v>
      </c>
      <c r="D21" s="249" t="s">
        <v>16</v>
      </c>
      <c r="E21" s="249" t="s">
        <v>1551</v>
      </c>
      <c r="F21" s="249" t="s">
        <v>1951</v>
      </c>
      <c r="G21" s="332">
        <v>675</v>
      </c>
      <c r="H21" s="266">
        <f t="shared" si="0"/>
        <v>8100</v>
      </c>
      <c r="I21" s="266">
        <f t="shared" si="1"/>
        <v>56.25</v>
      </c>
      <c r="J21" s="266">
        <f t="shared" si="2"/>
        <v>31.250000000000004</v>
      </c>
      <c r="K21" s="405">
        <v>0</v>
      </c>
      <c r="L21" s="422">
        <v>0</v>
      </c>
      <c r="M21" s="266">
        <f t="shared" si="3"/>
        <v>87.5</v>
      </c>
      <c r="N21" s="268"/>
      <c r="O21" s="268"/>
      <c r="P21" s="268"/>
      <c r="Q21" s="268"/>
      <c r="R21" s="268"/>
      <c r="S21" s="268"/>
      <c r="T21" s="268"/>
      <c r="U21" s="268"/>
      <c r="V21" s="268"/>
      <c r="W21" s="268"/>
      <c r="X21" s="268"/>
      <c r="Y21" s="268"/>
      <c r="Z21" s="268"/>
      <c r="AA21" s="268"/>
      <c r="AB21" s="268"/>
      <c r="AC21" s="268"/>
      <c r="AD21" s="268"/>
      <c r="AE21" s="268"/>
      <c r="AF21" s="268"/>
      <c r="AG21" s="268"/>
      <c r="AH21" s="268"/>
      <c r="AI21" s="268"/>
      <c r="AJ21" s="268"/>
      <c r="AK21" s="268"/>
      <c r="AL21" s="268"/>
      <c r="AM21" s="268"/>
      <c r="AN21" s="268"/>
      <c r="AO21" s="268"/>
      <c r="AP21" s="268"/>
      <c r="AQ21" s="268"/>
      <c r="AR21" s="268"/>
      <c r="AS21" s="268"/>
      <c r="AT21" s="268"/>
      <c r="AU21" s="268"/>
      <c r="AV21" s="268"/>
      <c r="AW21" s="268"/>
      <c r="AX21" s="268"/>
      <c r="AY21" s="268"/>
      <c r="AZ21" s="268"/>
      <c r="BA21" s="268"/>
      <c r="BB21" s="268"/>
      <c r="BC21" s="268"/>
      <c r="BD21" s="268"/>
      <c r="BE21" s="268"/>
      <c r="BF21" s="268"/>
      <c r="BG21" s="268"/>
      <c r="BH21" s="268"/>
      <c r="BI21" s="268"/>
      <c r="BJ21" s="268"/>
      <c r="BK21" s="268"/>
      <c r="BL21" s="268"/>
      <c r="BM21" s="268"/>
      <c r="BN21" s="268"/>
      <c r="BO21" s="268"/>
      <c r="BP21" s="268"/>
      <c r="BQ21" s="268"/>
      <c r="BR21" s="268"/>
      <c r="BS21" s="268"/>
      <c r="BT21" s="268"/>
      <c r="BU21" s="268"/>
      <c r="BV21" s="268"/>
      <c r="BW21" s="268"/>
      <c r="BX21" s="268"/>
      <c r="BY21" s="268"/>
      <c r="BZ21" s="268"/>
    </row>
    <row r="22" spans="1:78" s="258" customFormat="1" ht="18" customHeight="1" x14ac:dyDescent="0.2">
      <c r="A22" s="267">
        <v>18</v>
      </c>
      <c r="B22" s="420" t="s">
        <v>435</v>
      </c>
      <c r="C22" s="420" t="s">
        <v>400</v>
      </c>
      <c r="D22" s="249" t="s">
        <v>16</v>
      </c>
      <c r="E22" s="249" t="s">
        <v>1539</v>
      </c>
      <c r="F22" s="249" t="s">
        <v>1945</v>
      </c>
      <c r="G22" s="332">
        <v>393</v>
      </c>
      <c r="H22" s="266">
        <f t="shared" si="0"/>
        <v>4716</v>
      </c>
      <c r="I22" s="266">
        <f t="shared" si="1"/>
        <v>32.75</v>
      </c>
      <c r="J22" s="266">
        <f t="shared" si="2"/>
        <v>31.250000000000004</v>
      </c>
      <c r="K22" s="405">
        <v>0</v>
      </c>
      <c r="L22" s="422">
        <v>0</v>
      </c>
      <c r="M22" s="266">
        <f t="shared" si="3"/>
        <v>64</v>
      </c>
      <c r="N22" s="268"/>
      <c r="O22" s="268"/>
      <c r="P22" s="268"/>
      <c r="Q22" s="268"/>
      <c r="R22" s="268"/>
      <c r="S22" s="268"/>
      <c r="T22" s="268"/>
      <c r="U22" s="268"/>
      <c r="V22" s="268"/>
      <c r="W22" s="268"/>
      <c r="X22" s="268"/>
      <c r="Y22" s="268"/>
      <c r="Z22" s="268"/>
      <c r="AA22" s="268"/>
      <c r="AB22" s="268"/>
      <c r="AC22" s="268"/>
      <c r="AD22" s="268"/>
      <c r="AE22" s="268"/>
      <c r="AF22" s="268"/>
      <c r="AG22" s="268"/>
      <c r="AH22" s="268"/>
      <c r="AI22" s="268"/>
      <c r="AJ22" s="268"/>
      <c r="AK22" s="268"/>
      <c r="AL22" s="268"/>
      <c r="AM22" s="268"/>
      <c r="AN22" s="268"/>
      <c r="AO22" s="268"/>
      <c r="AP22" s="268"/>
      <c r="AQ22" s="268"/>
      <c r="AR22" s="268"/>
      <c r="AS22" s="268"/>
      <c r="AT22" s="268"/>
      <c r="AU22" s="268"/>
      <c r="AV22" s="268"/>
      <c r="AW22" s="268"/>
      <c r="AX22" s="268"/>
      <c r="AY22" s="268"/>
      <c r="AZ22" s="268"/>
      <c r="BA22" s="268"/>
      <c r="BB22" s="268"/>
      <c r="BC22" s="268"/>
      <c r="BD22" s="268"/>
      <c r="BE22" s="268"/>
      <c r="BF22" s="268"/>
      <c r="BG22" s="268"/>
      <c r="BH22" s="268"/>
      <c r="BI22" s="268"/>
      <c r="BJ22" s="268"/>
      <c r="BK22" s="268"/>
      <c r="BL22" s="268"/>
      <c r="BM22" s="268"/>
      <c r="BN22" s="268"/>
      <c r="BO22" s="268"/>
      <c r="BP22" s="268"/>
      <c r="BQ22" s="268"/>
      <c r="BR22" s="268"/>
      <c r="BS22" s="268"/>
      <c r="BT22" s="268"/>
      <c r="BU22" s="268"/>
      <c r="BV22" s="268"/>
      <c r="BW22" s="268"/>
      <c r="BX22" s="268"/>
      <c r="BY22" s="268"/>
      <c r="BZ22" s="268"/>
    </row>
    <row r="23" spans="1:78" s="258" customFormat="1" ht="18" customHeight="1" x14ac:dyDescent="0.2">
      <c r="A23" s="265">
        <v>19</v>
      </c>
      <c r="B23" s="420" t="s">
        <v>1724</v>
      </c>
      <c r="C23" s="423" t="s">
        <v>1725</v>
      </c>
      <c r="D23" s="249" t="s">
        <v>16</v>
      </c>
      <c r="E23" s="249" t="s">
        <v>1539</v>
      </c>
      <c r="F23" s="249" t="s">
        <v>1953</v>
      </c>
      <c r="G23" s="332">
        <v>783</v>
      </c>
      <c r="H23" s="266">
        <f t="shared" si="0"/>
        <v>9396</v>
      </c>
      <c r="I23" s="266">
        <f t="shared" si="1"/>
        <v>65.25</v>
      </c>
      <c r="J23" s="266">
        <f t="shared" si="2"/>
        <v>31.250000000000004</v>
      </c>
      <c r="K23" s="405">
        <v>0</v>
      </c>
      <c r="L23" s="422">
        <v>0</v>
      </c>
      <c r="M23" s="266">
        <f t="shared" si="3"/>
        <v>96.5</v>
      </c>
      <c r="N23" s="268"/>
      <c r="O23" s="268"/>
      <c r="P23" s="268"/>
      <c r="Q23" s="268"/>
      <c r="R23" s="268"/>
      <c r="S23" s="268"/>
      <c r="T23" s="268"/>
      <c r="U23" s="268"/>
      <c r="V23" s="268"/>
      <c r="W23" s="268"/>
      <c r="X23" s="268"/>
      <c r="Y23" s="268"/>
      <c r="Z23" s="268"/>
      <c r="AA23" s="268"/>
      <c r="AB23" s="268"/>
      <c r="AC23" s="268"/>
      <c r="AD23" s="268"/>
      <c r="AE23" s="268"/>
      <c r="AF23" s="268"/>
      <c r="AG23" s="268"/>
      <c r="AH23" s="268"/>
      <c r="AI23" s="268"/>
      <c r="AJ23" s="268"/>
      <c r="AK23" s="268"/>
      <c r="AL23" s="268"/>
      <c r="AM23" s="268"/>
      <c r="AN23" s="268"/>
      <c r="AO23" s="268"/>
      <c r="AP23" s="268"/>
      <c r="AQ23" s="268"/>
      <c r="AR23" s="268"/>
      <c r="AS23" s="268"/>
      <c r="AT23" s="268"/>
      <c r="AU23" s="268"/>
      <c r="AV23" s="268"/>
      <c r="AW23" s="268"/>
      <c r="AX23" s="268"/>
      <c r="AY23" s="268"/>
      <c r="AZ23" s="268"/>
      <c r="BA23" s="268"/>
      <c r="BB23" s="268"/>
      <c r="BC23" s="268"/>
      <c r="BD23" s="268"/>
      <c r="BE23" s="268"/>
      <c r="BF23" s="268"/>
      <c r="BG23" s="268"/>
      <c r="BH23" s="268"/>
      <c r="BI23" s="268"/>
      <c r="BJ23" s="268"/>
      <c r="BK23" s="268"/>
      <c r="BL23" s="268"/>
      <c r="BM23" s="268"/>
      <c r="BN23" s="268"/>
      <c r="BO23" s="268"/>
      <c r="BP23" s="268"/>
      <c r="BQ23" s="268"/>
      <c r="BR23" s="268"/>
      <c r="BS23" s="268"/>
      <c r="BT23" s="268"/>
      <c r="BU23" s="268"/>
      <c r="BV23" s="268"/>
      <c r="BW23" s="268"/>
      <c r="BX23" s="268"/>
      <c r="BY23" s="268"/>
      <c r="BZ23" s="268"/>
    </row>
    <row r="24" spans="1:78" s="258" customFormat="1" ht="18" customHeight="1" x14ac:dyDescent="0.2">
      <c r="A24" s="267">
        <v>20</v>
      </c>
      <c r="B24" s="420" t="s">
        <v>436</v>
      </c>
      <c r="C24" s="420" t="s">
        <v>406</v>
      </c>
      <c r="D24" s="249" t="s">
        <v>16</v>
      </c>
      <c r="E24" s="249" t="s">
        <v>1552</v>
      </c>
      <c r="F24" s="249" t="s">
        <v>1946</v>
      </c>
      <c r="G24" s="332">
        <v>622</v>
      </c>
      <c r="H24" s="266">
        <f t="shared" si="0"/>
        <v>7464</v>
      </c>
      <c r="I24" s="266">
        <f t="shared" si="1"/>
        <v>51.833333333333336</v>
      </c>
      <c r="J24" s="266">
        <f t="shared" si="2"/>
        <v>31.250000000000004</v>
      </c>
      <c r="K24" s="405">
        <v>0</v>
      </c>
      <c r="L24" s="422">
        <v>0</v>
      </c>
      <c r="M24" s="266">
        <f t="shared" si="3"/>
        <v>83.083333333333343</v>
      </c>
      <c r="N24" s="268"/>
      <c r="O24" s="268"/>
      <c r="P24" s="268"/>
      <c r="Q24" s="268"/>
      <c r="R24" s="268"/>
      <c r="S24" s="268"/>
      <c r="T24" s="268"/>
      <c r="U24" s="268"/>
      <c r="V24" s="268"/>
      <c r="W24" s="268"/>
      <c r="X24" s="268"/>
      <c r="Y24" s="268"/>
      <c r="Z24" s="268"/>
      <c r="AA24" s="268"/>
      <c r="AB24" s="268"/>
      <c r="AC24" s="268"/>
      <c r="AD24" s="268"/>
      <c r="AE24" s="268"/>
      <c r="AF24" s="268"/>
      <c r="AG24" s="268"/>
      <c r="AH24" s="268"/>
      <c r="AI24" s="268"/>
      <c r="AJ24" s="268"/>
      <c r="AK24" s="268"/>
      <c r="AL24" s="268"/>
      <c r="AM24" s="268"/>
      <c r="AN24" s="268"/>
      <c r="AO24" s="268"/>
      <c r="AP24" s="268"/>
      <c r="AQ24" s="268"/>
      <c r="AR24" s="268"/>
      <c r="AS24" s="268"/>
      <c r="AT24" s="268"/>
      <c r="AU24" s="268"/>
      <c r="AV24" s="268"/>
      <c r="AW24" s="268"/>
      <c r="AX24" s="268"/>
      <c r="AY24" s="268"/>
      <c r="AZ24" s="268"/>
      <c r="BA24" s="268"/>
      <c r="BB24" s="268"/>
      <c r="BC24" s="268"/>
      <c r="BD24" s="268"/>
      <c r="BE24" s="268"/>
      <c r="BF24" s="268"/>
      <c r="BG24" s="268"/>
      <c r="BH24" s="268"/>
      <c r="BI24" s="268"/>
      <c r="BJ24" s="268"/>
      <c r="BK24" s="268"/>
      <c r="BL24" s="268"/>
      <c r="BM24" s="268"/>
      <c r="BN24" s="268"/>
      <c r="BO24" s="268"/>
      <c r="BP24" s="268"/>
      <c r="BQ24" s="268"/>
      <c r="BR24" s="268"/>
      <c r="BS24" s="268"/>
      <c r="BT24" s="268"/>
      <c r="BU24" s="268"/>
      <c r="BV24" s="268"/>
      <c r="BW24" s="268"/>
      <c r="BX24" s="268"/>
      <c r="BY24" s="268"/>
      <c r="BZ24" s="268"/>
    </row>
    <row r="25" spans="1:78" s="258" customFormat="1" ht="18" customHeight="1" x14ac:dyDescent="0.2">
      <c r="A25" s="265">
        <v>21</v>
      </c>
      <c r="B25" s="245" t="s">
        <v>2018</v>
      </c>
      <c r="C25" s="245" t="s">
        <v>412</v>
      </c>
      <c r="D25" s="249" t="s">
        <v>16</v>
      </c>
      <c r="E25" s="249" t="s">
        <v>1539</v>
      </c>
      <c r="F25" s="249" t="s">
        <v>1951</v>
      </c>
      <c r="G25" s="332">
        <v>630</v>
      </c>
      <c r="H25" s="266">
        <f t="shared" si="0"/>
        <v>7560</v>
      </c>
      <c r="I25" s="266">
        <f t="shared" si="1"/>
        <v>52.5</v>
      </c>
      <c r="J25" s="266">
        <f t="shared" si="2"/>
        <v>31.250000000000004</v>
      </c>
      <c r="K25" s="405">
        <v>0</v>
      </c>
      <c r="L25" s="422">
        <v>0</v>
      </c>
      <c r="M25" s="266">
        <f t="shared" si="3"/>
        <v>83.75</v>
      </c>
      <c r="N25" s="268"/>
      <c r="O25" s="268"/>
      <c r="P25" s="268"/>
      <c r="Q25" s="268"/>
      <c r="R25" s="268"/>
      <c r="S25" s="268"/>
      <c r="T25" s="268"/>
      <c r="U25" s="268"/>
      <c r="V25" s="268"/>
      <c r="W25" s="268"/>
      <c r="X25" s="268"/>
      <c r="Y25" s="268"/>
      <c r="Z25" s="268"/>
      <c r="AA25" s="268"/>
      <c r="AB25" s="268"/>
      <c r="AC25" s="268"/>
      <c r="AD25" s="268"/>
      <c r="AE25" s="268"/>
      <c r="AF25" s="268"/>
      <c r="AG25" s="268"/>
      <c r="AH25" s="268"/>
      <c r="AI25" s="268"/>
      <c r="AJ25" s="268"/>
      <c r="AK25" s="268"/>
      <c r="AL25" s="268"/>
      <c r="AM25" s="268"/>
      <c r="AN25" s="268"/>
      <c r="AO25" s="268"/>
      <c r="AP25" s="268"/>
      <c r="AQ25" s="268"/>
      <c r="AR25" s="268"/>
      <c r="AS25" s="268"/>
      <c r="AT25" s="268"/>
      <c r="AU25" s="268"/>
      <c r="AV25" s="268"/>
      <c r="AW25" s="268"/>
      <c r="AX25" s="268"/>
      <c r="AY25" s="268"/>
      <c r="AZ25" s="268"/>
      <c r="BA25" s="268"/>
      <c r="BB25" s="268"/>
      <c r="BC25" s="268"/>
      <c r="BD25" s="268"/>
      <c r="BE25" s="268"/>
      <c r="BF25" s="268"/>
      <c r="BG25" s="268"/>
      <c r="BH25" s="268"/>
      <c r="BI25" s="268"/>
      <c r="BJ25" s="268"/>
      <c r="BK25" s="268"/>
      <c r="BL25" s="268"/>
      <c r="BM25" s="268"/>
      <c r="BN25" s="268"/>
      <c r="BO25" s="268"/>
      <c r="BP25" s="268"/>
      <c r="BQ25" s="268"/>
      <c r="BR25" s="268"/>
      <c r="BS25" s="268"/>
      <c r="BT25" s="268"/>
      <c r="BU25" s="268"/>
      <c r="BV25" s="268"/>
      <c r="BW25" s="268"/>
      <c r="BX25" s="268"/>
      <c r="BY25" s="268"/>
      <c r="BZ25" s="268"/>
    </row>
    <row r="26" spans="1:78" s="258" customFormat="1" ht="18" customHeight="1" x14ac:dyDescent="0.2">
      <c r="A26" s="267">
        <v>22</v>
      </c>
      <c r="B26" s="420" t="s">
        <v>438</v>
      </c>
      <c r="C26" s="420" t="s">
        <v>439</v>
      </c>
      <c r="D26" s="249" t="s">
        <v>764</v>
      </c>
      <c r="E26" s="249" t="s">
        <v>1553</v>
      </c>
      <c r="F26" s="249" t="s">
        <v>766</v>
      </c>
      <c r="G26" s="332">
        <v>531</v>
      </c>
      <c r="H26" s="266">
        <f t="shared" si="0"/>
        <v>6372</v>
      </c>
      <c r="I26" s="266">
        <f t="shared" si="1"/>
        <v>44.25</v>
      </c>
      <c r="J26" s="266">
        <f t="shared" si="2"/>
        <v>31.250000000000004</v>
      </c>
      <c r="K26" s="405">
        <v>44.25</v>
      </c>
      <c r="L26" s="422">
        <v>0</v>
      </c>
      <c r="M26" s="266">
        <f t="shared" si="3"/>
        <v>119.75</v>
      </c>
      <c r="N26" s="268"/>
      <c r="O26" s="268"/>
      <c r="P26" s="268"/>
      <c r="Q26" s="268"/>
      <c r="R26" s="268"/>
      <c r="S26" s="268"/>
      <c r="T26" s="268"/>
      <c r="U26" s="268"/>
      <c r="V26" s="268"/>
      <c r="W26" s="268"/>
      <c r="X26" s="268"/>
      <c r="Y26" s="268"/>
      <c r="Z26" s="268"/>
      <c r="AA26" s="268"/>
      <c r="AB26" s="268"/>
      <c r="AC26" s="268"/>
      <c r="AD26" s="268"/>
      <c r="AE26" s="268"/>
      <c r="AF26" s="268"/>
      <c r="AG26" s="268"/>
      <c r="AH26" s="268"/>
      <c r="AI26" s="268"/>
      <c r="AJ26" s="268"/>
      <c r="AK26" s="268"/>
      <c r="AL26" s="268"/>
      <c r="AM26" s="268"/>
      <c r="AN26" s="268"/>
      <c r="AO26" s="268"/>
      <c r="AP26" s="268"/>
      <c r="AQ26" s="268"/>
      <c r="AR26" s="268"/>
      <c r="AS26" s="268"/>
      <c r="AT26" s="268"/>
      <c r="AU26" s="268"/>
      <c r="AV26" s="268"/>
      <c r="AW26" s="268"/>
      <c r="AX26" s="268"/>
      <c r="AY26" s="268"/>
      <c r="AZ26" s="268"/>
      <c r="BA26" s="268"/>
      <c r="BB26" s="268"/>
      <c r="BC26" s="268"/>
      <c r="BD26" s="268"/>
      <c r="BE26" s="268"/>
      <c r="BF26" s="268"/>
      <c r="BG26" s="268"/>
      <c r="BH26" s="268"/>
      <c r="BI26" s="268"/>
      <c r="BJ26" s="268"/>
      <c r="BK26" s="268"/>
      <c r="BL26" s="268"/>
      <c r="BM26" s="268"/>
      <c r="BN26" s="268"/>
      <c r="BO26" s="268"/>
      <c r="BP26" s="268"/>
      <c r="BQ26" s="268"/>
      <c r="BR26" s="268"/>
      <c r="BS26" s="268"/>
      <c r="BT26" s="268"/>
      <c r="BU26" s="268"/>
      <c r="BV26" s="268"/>
      <c r="BW26" s="268"/>
      <c r="BX26" s="268"/>
      <c r="BY26" s="268"/>
      <c r="BZ26" s="268"/>
    </row>
    <row r="27" spans="1:78" s="258" customFormat="1" ht="18" customHeight="1" x14ac:dyDescent="0.2">
      <c r="A27" s="265">
        <v>23</v>
      </c>
      <c r="B27" s="420" t="s">
        <v>1400</v>
      </c>
      <c r="C27" s="420" t="s">
        <v>400</v>
      </c>
      <c r="D27" s="249" t="s">
        <v>16</v>
      </c>
      <c r="E27" s="249" t="s">
        <v>1539</v>
      </c>
      <c r="F27" s="249" t="s">
        <v>1945</v>
      </c>
      <c r="G27" s="332">
        <v>393</v>
      </c>
      <c r="H27" s="266">
        <f t="shared" si="0"/>
        <v>4716</v>
      </c>
      <c r="I27" s="266">
        <f t="shared" si="1"/>
        <v>32.75</v>
      </c>
      <c r="J27" s="266">
        <f t="shared" si="2"/>
        <v>31.250000000000004</v>
      </c>
      <c r="K27" s="405">
        <v>0</v>
      </c>
      <c r="L27" s="422">
        <v>0</v>
      </c>
      <c r="M27" s="266">
        <f t="shared" si="3"/>
        <v>64</v>
      </c>
      <c r="N27" s="268"/>
      <c r="O27" s="268"/>
      <c r="P27" s="268"/>
      <c r="Q27" s="268"/>
      <c r="R27" s="268"/>
      <c r="S27" s="268"/>
      <c r="T27" s="268"/>
      <c r="U27" s="268"/>
      <c r="V27" s="268"/>
      <c r="W27" s="268"/>
      <c r="X27" s="268"/>
      <c r="Y27" s="268"/>
      <c r="Z27" s="268"/>
      <c r="AA27" s="268"/>
      <c r="AB27" s="268"/>
      <c r="AC27" s="268"/>
      <c r="AD27" s="268"/>
      <c r="AE27" s="268"/>
      <c r="AF27" s="268"/>
      <c r="AG27" s="268"/>
      <c r="AH27" s="268"/>
      <c r="AI27" s="268"/>
      <c r="AJ27" s="268"/>
      <c r="AK27" s="268"/>
      <c r="AL27" s="268"/>
      <c r="AM27" s="268"/>
      <c r="AN27" s="268"/>
      <c r="AO27" s="268"/>
      <c r="AP27" s="268"/>
      <c r="AQ27" s="268"/>
      <c r="AR27" s="268"/>
      <c r="AS27" s="268"/>
      <c r="AT27" s="268"/>
      <c r="AU27" s="268"/>
      <c r="AV27" s="268"/>
      <c r="AW27" s="268"/>
      <c r="AX27" s="268"/>
      <c r="AY27" s="268"/>
      <c r="AZ27" s="268"/>
      <c r="BA27" s="268"/>
      <c r="BB27" s="268"/>
      <c r="BC27" s="268"/>
      <c r="BD27" s="268"/>
      <c r="BE27" s="268"/>
      <c r="BF27" s="268"/>
      <c r="BG27" s="268"/>
      <c r="BH27" s="268"/>
      <c r="BI27" s="268"/>
      <c r="BJ27" s="268"/>
      <c r="BK27" s="268"/>
      <c r="BL27" s="268"/>
      <c r="BM27" s="268"/>
      <c r="BN27" s="268"/>
      <c r="BO27" s="268"/>
      <c r="BP27" s="268"/>
      <c r="BQ27" s="268"/>
      <c r="BR27" s="268"/>
      <c r="BS27" s="268"/>
      <c r="BT27" s="268"/>
      <c r="BU27" s="268"/>
      <c r="BV27" s="268"/>
      <c r="BW27" s="268"/>
      <c r="BX27" s="268"/>
      <c r="BY27" s="268"/>
      <c r="BZ27" s="268"/>
    </row>
    <row r="28" spans="1:78" s="258" customFormat="1" ht="18" customHeight="1" x14ac:dyDescent="0.2">
      <c r="A28" s="267">
        <v>24</v>
      </c>
      <c r="B28" s="249" t="s">
        <v>2196</v>
      </c>
      <c r="C28" s="249" t="s">
        <v>400</v>
      </c>
      <c r="D28" s="249" t="s">
        <v>16</v>
      </c>
      <c r="E28" s="249" t="s">
        <v>1539</v>
      </c>
      <c r="F28" s="249" t="s">
        <v>2203</v>
      </c>
      <c r="G28" s="332">
        <v>366.8</v>
      </c>
      <c r="H28" s="266">
        <f t="shared" si="0"/>
        <v>4401.6000000000004</v>
      </c>
      <c r="I28" s="266">
        <f t="shared" si="1"/>
        <v>30.566666666666666</v>
      </c>
      <c r="J28" s="266">
        <f>(375/360)*28</f>
        <v>29.166666666666668</v>
      </c>
      <c r="K28" s="405">
        <v>0</v>
      </c>
      <c r="L28" s="422">
        <v>0</v>
      </c>
      <c r="M28" s="266"/>
      <c r="N28" s="268"/>
      <c r="O28" s="268"/>
      <c r="P28" s="268"/>
      <c r="Q28" s="268"/>
      <c r="R28" s="268"/>
      <c r="S28" s="268"/>
      <c r="T28" s="268"/>
      <c r="U28" s="268"/>
      <c r="V28" s="268"/>
      <c r="W28" s="268"/>
      <c r="X28" s="268"/>
      <c r="Y28" s="268"/>
      <c r="Z28" s="268"/>
      <c r="AA28" s="268"/>
      <c r="AB28" s="268"/>
      <c r="AC28" s="268"/>
      <c r="AD28" s="268"/>
      <c r="AE28" s="268"/>
      <c r="AF28" s="268"/>
      <c r="AG28" s="268"/>
      <c r="AH28" s="268"/>
      <c r="AI28" s="268"/>
      <c r="AJ28" s="268"/>
      <c r="AK28" s="268"/>
      <c r="AL28" s="268"/>
      <c r="AM28" s="268"/>
      <c r="AN28" s="268"/>
      <c r="AO28" s="268"/>
      <c r="AP28" s="268"/>
      <c r="AQ28" s="268"/>
      <c r="AR28" s="268"/>
      <c r="AS28" s="268"/>
      <c r="AT28" s="268"/>
      <c r="AU28" s="268"/>
      <c r="AV28" s="268"/>
      <c r="AW28" s="268"/>
      <c r="AX28" s="268"/>
      <c r="AY28" s="268"/>
      <c r="AZ28" s="268"/>
      <c r="BA28" s="268"/>
      <c r="BB28" s="268"/>
      <c r="BC28" s="268"/>
      <c r="BD28" s="268"/>
      <c r="BE28" s="268"/>
      <c r="BF28" s="268"/>
      <c r="BG28" s="268"/>
      <c r="BH28" s="268"/>
      <c r="BI28" s="268"/>
      <c r="BJ28" s="268"/>
      <c r="BK28" s="268"/>
      <c r="BL28" s="268"/>
      <c r="BM28" s="268"/>
      <c r="BN28" s="268"/>
      <c r="BO28" s="268"/>
      <c r="BP28" s="268"/>
      <c r="BQ28" s="268"/>
      <c r="BR28" s="268"/>
      <c r="BS28" s="268"/>
      <c r="BT28" s="268"/>
      <c r="BU28" s="268"/>
      <c r="BV28" s="268"/>
      <c r="BW28" s="268"/>
      <c r="BX28" s="268"/>
      <c r="BY28" s="268"/>
      <c r="BZ28" s="268"/>
    </row>
    <row r="29" spans="1:78" s="258" customFormat="1" ht="18" customHeight="1" x14ac:dyDescent="0.2">
      <c r="A29" s="265">
        <v>25</v>
      </c>
      <c r="B29" s="420" t="s">
        <v>441</v>
      </c>
      <c r="C29" s="420" t="s">
        <v>1401</v>
      </c>
      <c r="D29" s="249" t="s">
        <v>16</v>
      </c>
      <c r="E29" s="249" t="s">
        <v>1554</v>
      </c>
      <c r="F29" s="249" t="s">
        <v>1947</v>
      </c>
      <c r="G29" s="332">
        <v>1212</v>
      </c>
      <c r="H29" s="266">
        <f t="shared" si="0"/>
        <v>14544</v>
      </c>
      <c r="I29" s="266">
        <f t="shared" si="1"/>
        <v>101</v>
      </c>
      <c r="J29" s="266">
        <f>(375/360)*30</f>
        <v>31.250000000000004</v>
      </c>
      <c r="K29" s="405">
        <v>0</v>
      </c>
      <c r="L29" s="422">
        <v>0</v>
      </c>
      <c r="M29" s="266">
        <f t="shared" ref="M29:M68" si="4">I29+J29+K29+L29</f>
        <v>132.25</v>
      </c>
      <c r="N29" s="268"/>
      <c r="O29" s="268"/>
      <c r="P29" s="268"/>
      <c r="Q29" s="268"/>
      <c r="R29" s="268"/>
      <c r="S29" s="268"/>
      <c r="T29" s="268"/>
      <c r="U29" s="268"/>
      <c r="V29" s="268"/>
      <c r="W29" s="268"/>
      <c r="X29" s="268"/>
      <c r="Y29" s="268"/>
      <c r="Z29" s="268"/>
      <c r="AA29" s="268"/>
      <c r="AB29" s="268"/>
      <c r="AC29" s="268"/>
      <c r="AD29" s="268"/>
      <c r="AE29" s="268"/>
      <c r="AF29" s="268"/>
      <c r="AG29" s="268"/>
      <c r="AH29" s="268"/>
      <c r="AI29" s="268"/>
      <c r="AJ29" s="268"/>
      <c r="AK29" s="268"/>
      <c r="AL29" s="268"/>
      <c r="AM29" s="268"/>
      <c r="AN29" s="268"/>
      <c r="AO29" s="268"/>
      <c r="AP29" s="268"/>
      <c r="AQ29" s="268"/>
      <c r="AR29" s="268"/>
      <c r="AS29" s="268"/>
      <c r="AT29" s="268"/>
      <c r="AU29" s="268"/>
      <c r="AV29" s="268"/>
      <c r="AW29" s="268"/>
      <c r="AX29" s="268"/>
      <c r="AY29" s="268"/>
      <c r="AZ29" s="268"/>
      <c r="BA29" s="268"/>
      <c r="BB29" s="268"/>
      <c r="BC29" s="268"/>
      <c r="BD29" s="268"/>
      <c r="BE29" s="268"/>
      <c r="BF29" s="268"/>
      <c r="BG29" s="268"/>
      <c r="BH29" s="268"/>
      <c r="BI29" s="268"/>
      <c r="BJ29" s="268"/>
      <c r="BK29" s="268"/>
      <c r="BL29" s="268"/>
      <c r="BM29" s="268"/>
      <c r="BN29" s="268"/>
      <c r="BO29" s="268"/>
      <c r="BP29" s="268"/>
      <c r="BQ29" s="268"/>
      <c r="BR29" s="268"/>
      <c r="BS29" s="268"/>
      <c r="BT29" s="268"/>
      <c r="BU29" s="268"/>
      <c r="BV29" s="268"/>
      <c r="BW29" s="268"/>
      <c r="BX29" s="268"/>
      <c r="BY29" s="268"/>
      <c r="BZ29" s="268"/>
    </row>
    <row r="30" spans="1:78" s="258" customFormat="1" ht="18" customHeight="1" x14ac:dyDescent="0.2">
      <c r="A30" s="267">
        <v>26</v>
      </c>
      <c r="B30" s="420" t="s">
        <v>1941</v>
      </c>
      <c r="C30" s="420" t="s">
        <v>1942</v>
      </c>
      <c r="D30" s="249" t="s">
        <v>16</v>
      </c>
      <c r="E30" s="249" t="s">
        <v>1954</v>
      </c>
      <c r="F30" s="249" t="s">
        <v>1947</v>
      </c>
      <c r="G30" s="332">
        <v>1212</v>
      </c>
      <c r="H30" s="266">
        <f t="shared" si="0"/>
        <v>14544</v>
      </c>
      <c r="I30" s="266">
        <f t="shared" si="1"/>
        <v>101</v>
      </c>
      <c r="J30" s="266">
        <f>(375/360)*20</f>
        <v>20.833333333333336</v>
      </c>
      <c r="K30" s="405">
        <v>0</v>
      </c>
      <c r="L30" s="422">
        <v>0</v>
      </c>
      <c r="M30" s="266">
        <f t="shared" si="4"/>
        <v>121.83333333333334</v>
      </c>
      <c r="N30" s="268"/>
      <c r="O30" s="268"/>
      <c r="P30" s="268"/>
      <c r="Q30" s="268"/>
      <c r="R30" s="268"/>
      <c r="S30" s="268"/>
      <c r="T30" s="268"/>
      <c r="U30" s="268"/>
      <c r="V30" s="268"/>
      <c r="W30" s="268"/>
      <c r="X30" s="268"/>
      <c r="Y30" s="268"/>
      <c r="Z30" s="268"/>
      <c r="AA30" s="268"/>
      <c r="AB30" s="268"/>
      <c r="AC30" s="268"/>
      <c r="AD30" s="268"/>
      <c r="AE30" s="268"/>
      <c r="AF30" s="268"/>
      <c r="AG30" s="268"/>
      <c r="AH30" s="268"/>
      <c r="AI30" s="268"/>
      <c r="AJ30" s="268"/>
      <c r="AK30" s="268"/>
      <c r="AL30" s="268"/>
      <c r="AM30" s="268"/>
      <c r="AN30" s="268"/>
      <c r="AO30" s="268"/>
      <c r="AP30" s="268"/>
      <c r="AQ30" s="268"/>
      <c r="AR30" s="268"/>
      <c r="AS30" s="268"/>
      <c r="AT30" s="268"/>
      <c r="AU30" s="268"/>
      <c r="AV30" s="268"/>
      <c r="AW30" s="268"/>
      <c r="AX30" s="268"/>
      <c r="AY30" s="268"/>
      <c r="AZ30" s="268"/>
      <c r="BA30" s="268"/>
      <c r="BB30" s="268"/>
      <c r="BC30" s="268"/>
      <c r="BD30" s="268"/>
      <c r="BE30" s="268"/>
      <c r="BF30" s="268"/>
      <c r="BG30" s="268"/>
      <c r="BH30" s="268"/>
      <c r="BI30" s="268"/>
      <c r="BJ30" s="268"/>
      <c r="BK30" s="268"/>
      <c r="BL30" s="268"/>
      <c r="BM30" s="268"/>
      <c r="BN30" s="268"/>
      <c r="BO30" s="268"/>
      <c r="BP30" s="268"/>
      <c r="BQ30" s="268"/>
      <c r="BR30" s="268"/>
      <c r="BS30" s="268"/>
      <c r="BT30" s="268"/>
      <c r="BU30" s="268"/>
      <c r="BV30" s="268"/>
      <c r="BW30" s="268"/>
      <c r="BX30" s="268"/>
      <c r="BY30" s="268"/>
      <c r="BZ30" s="268"/>
    </row>
    <row r="31" spans="1:78" s="258" customFormat="1" ht="18" customHeight="1" x14ac:dyDescent="0.2">
      <c r="A31" s="265">
        <v>27</v>
      </c>
      <c r="B31" s="420" t="s">
        <v>442</v>
      </c>
      <c r="C31" s="420" t="s">
        <v>426</v>
      </c>
      <c r="D31" s="249" t="s">
        <v>16</v>
      </c>
      <c r="E31" s="249" t="s">
        <v>1548</v>
      </c>
      <c r="F31" s="249" t="s">
        <v>1951</v>
      </c>
      <c r="G31" s="332">
        <v>675</v>
      </c>
      <c r="H31" s="266">
        <f t="shared" si="0"/>
        <v>8100</v>
      </c>
      <c r="I31" s="266">
        <f t="shared" si="1"/>
        <v>56.25</v>
      </c>
      <c r="J31" s="266">
        <f t="shared" ref="J31:J68" si="5">(375/360)*30</f>
        <v>31.250000000000004</v>
      </c>
      <c r="K31" s="405">
        <v>0</v>
      </c>
      <c r="L31" s="422">
        <v>0</v>
      </c>
      <c r="M31" s="266">
        <f t="shared" si="4"/>
        <v>87.5</v>
      </c>
      <c r="N31" s="268"/>
      <c r="O31" s="268"/>
      <c r="P31" s="268"/>
      <c r="Q31" s="268"/>
      <c r="R31" s="268"/>
      <c r="S31" s="268"/>
      <c r="T31" s="268"/>
      <c r="U31" s="268"/>
      <c r="V31" s="268"/>
      <c r="W31" s="268"/>
      <c r="X31" s="268"/>
      <c r="Y31" s="268"/>
      <c r="Z31" s="268"/>
      <c r="AA31" s="268"/>
      <c r="AB31" s="268"/>
      <c r="AC31" s="268"/>
      <c r="AD31" s="268"/>
      <c r="AE31" s="268"/>
      <c r="AF31" s="268"/>
      <c r="AG31" s="268"/>
      <c r="AH31" s="268"/>
      <c r="AI31" s="268"/>
      <c r="AJ31" s="268"/>
      <c r="AK31" s="268"/>
      <c r="AL31" s="268"/>
      <c r="AM31" s="268"/>
      <c r="AN31" s="268"/>
      <c r="AO31" s="268"/>
      <c r="AP31" s="268"/>
      <c r="AQ31" s="268"/>
      <c r="AR31" s="268"/>
      <c r="AS31" s="268"/>
      <c r="AT31" s="268"/>
      <c r="AU31" s="268"/>
      <c r="AV31" s="268"/>
      <c r="AW31" s="268"/>
      <c r="AX31" s="268"/>
      <c r="AY31" s="268"/>
      <c r="AZ31" s="268"/>
      <c r="BA31" s="268"/>
      <c r="BB31" s="268"/>
      <c r="BC31" s="268"/>
      <c r="BD31" s="268"/>
      <c r="BE31" s="268"/>
      <c r="BF31" s="268"/>
      <c r="BG31" s="268"/>
      <c r="BH31" s="268"/>
      <c r="BI31" s="268"/>
      <c r="BJ31" s="268"/>
      <c r="BK31" s="268"/>
      <c r="BL31" s="268"/>
      <c r="BM31" s="268"/>
      <c r="BN31" s="268"/>
      <c r="BO31" s="268"/>
      <c r="BP31" s="268"/>
      <c r="BQ31" s="268"/>
      <c r="BR31" s="268"/>
      <c r="BS31" s="268"/>
      <c r="BT31" s="268"/>
      <c r="BU31" s="268"/>
      <c r="BV31" s="268"/>
      <c r="BW31" s="268"/>
      <c r="BX31" s="268"/>
      <c r="BY31" s="268"/>
      <c r="BZ31" s="268"/>
    </row>
    <row r="32" spans="1:78" s="258" customFormat="1" ht="18" customHeight="1" x14ac:dyDescent="0.2">
      <c r="A32" s="267">
        <v>28</v>
      </c>
      <c r="B32" s="420" t="s">
        <v>443</v>
      </c>
      <c r="C32" s="420" t="s">
        <v>400</v>
      </c>
      <c r="D32" s="249" t="s">
        <v>16</v>
      </c>
      <c r="E32" s="249" t="s">
        <v>1539</v>
      </c>
      <c r="F32" s="249" t="s">
        <v>1945</v>
      </c>
      <c r="G32" s="332">
        <v>393</v>
      </c>
      <c r="H32" s="266">
        <f t="shared" si="0"/>
        <v>4716</v>
      </c>
      <c r="I32" s="266">
        <f t="shared" si="1"/>
        <v>32.75</v>
      </c>
      <c r="J32" s="266">
        <f t="shared" si="5"/>
        <v>31.250000000000004</v>
      </c>
      <c r="K32" s="405">
        <v>0</v>
      </c>
      <c r="L32" s="422">
        <v>0</v>
      </c>
      <c r="M32" s="266">
        <f t="shared" si="4"/>
        <v>64</v>
      </c>
      <c r="N32" s="268"/>
      <c r="O32" s="268"/>
      <c r="P32" s="268"/>
      <c r="Q32" s="268"/>
      <c r="R32" s="268"/>
      <c r="S32" s="268"/>
      <c r="T32" s="268"/>
      <c r="U32" s="268"/>
      <c r="V32" s="268"/>
      <c r="W32" s="268"/>
      <c r="X32" s="268"/>
      <c r="Y32" s="268"/>
      <c r="Z32" s="268"/>
      <c r="AA32" s="268"/>
      <c r="AB32" s="268"/>
      <c r="AC32" s="268"/>
      <c r="AD32" s="268"/>
      <c r="AE32" s="268"/>
      <c r="AF32" s="268"/>
      <c r="AG32" s="268"/>
      <c r="AH32" s="268"/>
      <c r="AI32" s="268"/>
      <c r="AJ32" s="268"/>
      <c r="AK32" s="268"/>
      <c r="AL32" s="268"/>
      <c r="AM32" s="268"/>
      <c r="AN32" s="268"/>
      <c r="AO32" s="268"/>
      <c r="AP32" s="268"/>
      <c r="AQ32" s="268"/>
      <c r="AR32" s="268"/>
      <c r="AS32" s="268"/>
      <c r="AT32" s="268"/>
      <c r="AU32" s="268"/>
      <c r="AV32" s="268"/>
      <c r="AW32" s="268"/>
      <c r="AX32" s="268"/>
      <c r="AY32" s="268"/>
      <c r="AZ32" s="268"/>
      <c r="BA32" s="268"/>
      <c r="BB32" s="268"/>
      <c r="BC32" s="268"/>
      <c r="BD32" s="268"/>
      <c r="BE32" s="268"/>
      <c r="BF32" s="268"/>
      <c r="BG32" s="268"/>
      <c r="BH32" s="268"/>
      <c r="BI32" s="268"/>
      <c r="BJ32" s="268"/>
      <c r="BK32" s="268"/>
      <c r="BL32" s="268"/>
      <c r="BM32" s="268"/>
      <c r="BN32" s="268"/>
      <c r="BO32" s="268"/>
      <c r="BP32" s="268"/>
      <c r="BQ32" s="268"/>
      <c r="BR32" s="268"/>
      <c r="BS32" s="268"/>
      <c r="BT32" s="268"/>
      <c r="BU32" s="268"/>
      <c r="BV32" s="268"/>
      <c r="BW32" s="268"/>
      <c r="BX32" s="268"/>
      <c r="BY32" s="268"/>
      <c r="BZ32" s="268"/>
    </row>
    <row r="33" spans="1:78" s="258" customFormat="1" ht="18" customHeight="1" x14ac:dyDescent="0.2">
      <c r="A33" s="265">
        <v>29</v>
      </c>
      <c r="B33" s="245" t="s">
        <v>2019</v>
      </c>
      <c r="C33" s="245" t="s">
        <v>465</v>
      </c>
      <c r="D33" s="249" t="s">
        <v>16</v>
      </c>
      <c r="E33" s="249" t="s">
        <v>1572</v>
      </c>
      <c r="F33" s="249" t="s">
        <v>1956</v>
      </c>
      <c r="G33" s="424">
        <v>531</v>
      </c>
      <c r="H33" s="266">
        <f t="shared" si="0"/>
        <v>6372</v>
      </c>
      <c r="I33" s="266">
        <f t="shared" si="1"/>
        <v>44.25</v>
      </c>
      <c r="J33" s="266">
        <f t="shared" si="5"/>
        <v>31.250000000000004</v>
      </c>
      <c r="K33" s="405">
        <v>53.16</v>
      </c>
      <c r="L33" s="422">
        <v>0</v>
      </c>
      <c r="M33" s="266">
        <f t="shared" si="4"/>
        <v>128.66</v>
      </c>
      <c r="N33" s="268"/>
      <c r="O33" s="268"/>
      <c r="P33" s="268"/>
      <c r="Q33" s="268"/>
      <c r="R33" s="268"/>
      <c r="S33" s="268"/>
      <c r="T33" s="268"/>
      <c r="U33" s="268"/>
      <c r="V33" s="268"/>
      <c r="W33" s="268"/>
      <c r="X33" s="268"/>
      <c r="Y33" s="268"/>
      <c r="Z33" s="268"/>
      <c r="AA33" s="268"/>
      <c r="AB33" s="268"/>
      <c r="AC33" s="268"/>
      <c r="AD33" s="268"/>
      <c r="AE33" s="268"/>
      <c r="AF33" s="268"/>
      <c r="AG33" s="268"/>
      <c r="AH33" s="268"/>
      <c r="AI33" s="268"/>
      <c r="AJ33" s="268"/>
      <c r="AK33" s="268"/>
      <c r="AL33" s="268"/>
      <c r="AM33" s="268"/>
      <c r="AN33" s="268"/>
      <c r="AO33" s="268"/>
      <c r="AP33" s="268"/>
      <c r="AQ33" s="268"/>
      <c r="AR33" s="268"/>
      <c r="AS33" s="268"/>
      <c r="AT33" s="268"/>
      <c r="AU33" s="268"/>
      <c r="AV33" s="268"/>
      <c r="AW33" s="268"/>
      <c r="AX33" s="268"/>
      <c r="AY33" s="268"/>
      <c r="AZ33" s="268"/>
      <c r="BA33" s="268"/>
      <c r="BB33" s="268"/>
      <c r="BC33" s="268"/>
      <c r="BD33" s="268"/>
      <c r="BE33" s="268"/>
      <c r="BF33" s="268"/>
      <c r="BG33" s="268"/>
      <c r="BH33" s="268"/>
      <c r="BI33" s="268"/>
      <c r="BJ33" s="268"/>
      <c r="BK33" s="268"/>
      <c r="BL33" s="268"/>
      <c r="BM33" s="268"/>
      <c r="BN33" s="268"/>
      <c r="BO33" s="268"/>
      <c r="BP33" s="268"/>
      <c r="BQ33" s="268"/>
      <c r="BR33" s="268"/>
      <c r="BS33" s="268"/>
      <c r="BT33" s="268"/>
      <c r="BU33" s="268"/>
      <c r="BV33" s="268"/>
      <c r="BW33" s="268"/>
      <c r="BX33" s="268"/>
      <c r="BY33" s="268"/>
      <c r="BZ33" s="268"/>
    </row>
    <row r="34" spans="1:78" s="258" customFormat="1" ht="18" customHeight="1" x14ac:dyDescent="0.2">
      <c r="A34" s="267">
        <v>30</v>
      </c>
      <c r="B34" s="420" t="s">
        <v>444</v>
      </c>
      <c r="C34" s="420" t="s">
        <v>445</v>
      </c>
      <c r="D34" s="249" t="s">
        <v>764</v>
      </c>
      <c r="E34" s="249" t="s">
        <v>1556</v>
      </c>
      <c r="F34" s="249" t="s">
        <v>767</v>
      </c>
      <c r="G34" s="332">
        <v>584</v>
      </c>
      <c r="H34" s="266">
        <f t="shared" si="0"/>
        <v>7008</v>
      </c>
      <c r="I34" s="266">
        <f t="shared" si="1"/>
        <v>48.666666666666664</v>
      </c>
      <c r="J34" s="266">
        <f t="shared" si="5"/>
        <v>31.250000000000004</v>
      </c>
      <c r="K34" s="405">
        <v>160.6</v>
      </c>
      <c r="L34" s="422">
        <v>0</v>
      </c>
      <c r="M34" s="266">
        <f t="shared" si="4"/>
        <v>240.51666666666665</v>
      </c>
      <c r="N34" s="268"/>
      <c r="O34" s="268"/>
      <c r="P34" s="268"/>
      <c r="Q34" s="268"/>
      <c r="R34" s="268"/>
      <c r="S34" s="268"/>
      <c r="T34" s="268"/>
      <c r="U34" s="268"/>
      <c r="V34" s="268"/>
      <c r="W34" s="268"/>
      <c r="X34" s="268"/>
      <c r="Y34" s="268"/>
      <c r="Z34" s="268"/>
      <c r="AA34" s="268"/>
      <c r="AB34" s="268"/>
      <c r="AC34" s="268"/>
      <c r="AD34" s="268"/>
      <c r="AE34" s="268"/>
      <c r="AF34" s="268"/>
      <c r="AG34" s="268"/>
      <c r="AH34" s="268"/>
      <c r="AI34" s="268"/>
      <c r="AJ34" s="268"/>
      <c r="AK34" s="268"/>
      <c r="AL34" s="268"/>
      <c r="AM34" s="268"/>
      <c r="AN34" s="268"/>
      <c r="AO34" s="268"/>
      <c r="AP34" s="268"/>
      <c r="AQ34" s="268"/>
      <c r="AR34" s="268"/>
      <c r="AS34" s="268"/>
      <c r="AT34" s="268"/>
      <c r="AU34" s="268"/>
      <c r="AV34" s="268"/>
      <c r="AW34" s="268"/>
      <c r="AX34" s="268"/>
      <c r="AY34" s="268"/>
      <c r="AZ34" s="268"/>
      <c r="BA34" s="268"/>
      <c r="BB34" s="268"/>
      <c r="BC34" s="268"/>
      <c r="BD34" s="268"/>
      <c r="BE34" s="268"/>
      <c r="BF34" s="268"/>
      <c r="BG34" s="268"/>
      <c r="BH34" s="268"/>
      <c r="BI34" s="268"/>
      <c r="BJ34" s="268"/>
      <c r="BK34" s="268"/>
      <c r="BL34" s="268"/>
      <c r="BM34" s="268"/>
      <c r="BN34" s="268"/>
      <c r="BO34" s="268"/>
      <c r="BP34" s="268"/>
      <c r="BQ34" s="268"/>
      <c r="BR34" s="268"/>
      <c r="BS34" s="268"/>
      <c r="BT34" s="268"/>
      <c r="BU34" s="268"/>
      <c r="BV34" s="268"/>
      <c r="BW34" s="268"/>
      <c r="BX34" s="268"/>
      <c r="BY34" s="268"/>
      <c r="BZ34" s="268"/>
    </row>
    <row r="35" spans="1:78" s="258" customFormat="1" ht="18" customHeight="1" x14ac:dyDescent="0.2">
      <c r="A35" s="265">
        <v>31</v>
      </c>
      <c r="B35" s="420" t="s">
        <v>1944</v>
      </c>
      <c r="C35" s="420" t="s">
        <v>400</v>
      </c>
      <c r="D35" s="249" t="s">
        <v>16</v>
      </c>
      <c r="E35" s="249" t="s">
        <v>1539</v>
      </c>
      <c r="F35" s="249" t="s">
        <v>1945</v>
      </c>
      <c r="G35" s="332">
        <v>393</v>
      </c>
      <c r="H35" s="266">
        <f t="shared" si="0"/>
        <v>4716</v>
      </c>
      <c r="I35" s="266">
        <f t="shared" si="1"/>
        <v>32.75</v>
      </c>
      <c r="J35" s="266">
        <f t="shared" si="5"/>
        <v>31.250000000000004</v>
      </c>
      <c r="K35" s="405">
        <v>0</v>
      </c>
      <c r="L35" s="422">
        <v>0</v>
      </c>
      <c r="M35" s="266">
        <f t="shared" si="4"/>
        <v>64</v>
      </c>
      <c r="N35" s="268"/>
      <c r="O35" s="268"/>
      <c r="P35" s="268"/>
      <c r="Q35" s="268"/>
      <c r="R35" s="268"/>
      <c r="S35" s="268"/>
      <c r="T35" s="268"/>
      <c r="U35" s="268"/>
      <c r="V35" s="268"/>
      <c r="W35" s="268"/>
      <c r="X35" s="268"/>
      <c r="Y35" s="268"/>
      <c r="Z35" s="268"/>
      <c r="AA35" s="268"/>
      <c r="AB35" s="268"/>
      <c r="AC35" s="268"/>
      <c r="AD35" s="268"/>
      <c r="AE35" s="268"/>
      <c r="AF35" s="268"/>
      <c r="AG35" s="268"/>
      <c r="AH35" s="268"/>
      <c r="AI35" s="268"/>
      <c r="AJ35" s="268"/>
      <c r="AK35" s="268"/>
      <c r="AL35" s="268"/>
      <c r="AM35" s="268"/>
      <c r="AN35" s="268"/>
      <c r="AO35" s="268"/>
      <c r="AP35" s="268"/>
      <c r="AQ35" s="268"/>
      <c r="AR35" s="268"/>
      <c r="AS35" s="268"/>
      <c r="AT35" s="268"/>
      <c r="AU35" s="268"/>
      <c r="AV35" s="268"/>
      <c r="AW35" s="268"/>
      <c r="AX35" s="268"/>
      <c r="AY35" s="268"/>
      <c r="AZ35" s="268"/>
      <c r="BA35" s="268"/>
      <c r="BB35" s="268"/>
      <c r="BC35" s="268"/>
      <c r="BD35" s="268"/>
      <c r="BE35" s="268"/>
      <c r="BF35" s="268"/>
      <c r="BG35" s="268"/>
      <c r="BH35" s="268"/>
      <c r="BI35" s="268"/>
      <c r="BJ35" s="268"/>
      <c r="BK35" s="268"/>
      <c r="BL35" s="268"/>
      <c r="BM35" s="268"/>
      <c r="BN35" s="268"/>
      <c r="BO35" s="268"/>
      <c r="BP35" s="268"/>
      <c r="BQ35" s="268"/>
      <c r="BR35" s="268"/>
      <c r="BS35" s="268"/>
      <c r="BT35" s="268"/>
      <c r="BU35" s="268"/>
      <c r="BV35" s="268"/>
      <c r="BW35" s="268"/>
      <c r="BX35" s="268"/>
      <c r="BY35" s="268"/>
      <c r="BZ35" s="268"/>
    </row>
    <row r="36" spans="1:78" s="258" customFormat="1" ht="18" customHeight="1" x14ac:dyDescent="0.2">
      <c r="A36" s="267">
        <v>32</v>
      </c>
      <c r="B36" s="420" t="s">
        <v>446</v>
      </c>
      <c r="C36" s="420" t="s">
        <v>447</v>
      </c>
      <c r="D36" s="249" t="s">
        <v>16</v>
      </c>
      <c r="E36" s="249" t="s">
        <v>1557</v>
      </c>
      <c r="F36" s="249" t="s">
        <v>1947</v>
      </c>
      <c r="G36" s="332">
        <v>1212</v>
      </c>
      <c r="H36" s="266">
        <f t="shared" si="0"/>
        <v>14544</v>
      </c>
      <c r="I36" s="266">
        <f t="shared" si="1"/>
        <v>101</v>
      </c>
      <c r="J36" s="266">
        <f t="shared" si="5"/>
        <v>31.250000000000004</v>
      </c>
      <c r="K36" s="405">
        <v>0</v>
      </c>
      <c r="L36" s="422">
        <v>0</v>
      </c>
      <c r="M36" s="266">
        <f t="shared" si="4"/>
        <v>132.25</v>
      </c>
      <c r="N36" s="268"/>
      <c r="O36" s="268"/>
      <c r="P36" s="268"/>
      <c r="Q36" s="268"/>
      <c r="R36" s="268"/>
      <c r="S36" s="268"/>
      <c r="T36" s="268"/>
      <c r="U36" s="268"/>
      <c r="V36" s="268"/>
      <c r="W36" s="268"/>
      <c r="X36" s="268"/>
      <c r="Y36" s="268"/>
      <c r="Z36" s="268"/>
      <c r="AA36" s="268"/>
      <c r="AB36" s="268"/>
      <c r="AC36" s="268"/>
      <c r="AD36" s="268"/>
      <c r="AE36" s="268"/>
      <c r="AF36" s="268"/>
      <c r="AG36" s="268"/>
      <c r="AH36" s="268"/>
      <c r="AI36" s="268"/>
      <c r="AJ36" s="268"/>
      <c r="AK36" s="268"/>
      <c r="AL36" s="268"/>
      <c r="AM36" s="268"/>
      <c r="AN36" s="268"/>
      <c r="AO36" s="268"/>
      <c r="AP36" s="268"/>
      <c r="AQ36" s="268"/>
      <c r="AR36" s="268"/>
      <c r="AS36" s="268"/>
      <c r="AT36" s="268"/>
      <c r="AU36" s="268"/>
      <c r="AV36" s="268"/>
      <c r="AW36" s="268"/>
      <c r="AX36" s="268"/>
      <c r="AY36" s="268"/>
      <c r="AZ36" s="268"/>
      <c r="BA36" s="268"/>
      <c r="BB36" s="268"/>
      <c r="BC36" s="268"/>
      <c r="BD36" s="268"/>
      <c r="BE36" s="268"/>
      <c r="BF36" s="268"/>
      <c r="BG36" s="268"/>
      <c r="BH36" s="268"/>
      <c r="BI36" s="268"/>
      <c r="BJ36" s="268"/>
      <c r="BK36" s="268"/>
      <c r="BL36" s="268"/>
      <c r="BM36" s="268"/>
      <c r="BN36" s="268"/>
      <c r="BO36" s="268"/>
      <c r="BP36" s="268"/>
      <c r="BQ36" s="268"/>
      <c r="BR36" s="268"/>
      <c r="BS36" s="268"/>
      <c r="BT36" s="268"/>
      <c r="BU36" s="268"/>
      <c r="BV36" s="268"/>
      <c r="BW36" s="268"/>
      <c r="BX36" s="268"/>
      <c r="BY36" s="268"/>
      <c r="BZ36" s="268"/>
    </row>
    <row r="37" spans="1:78" s="258" customFormat="1" ht="18" customHeight="1" x14ac:dyDescent="0.2">
      <c r="A37" s="265">
        <v>33</v>
      </c>
      <c r="B37" s="420" t="s">
        <v>448</v>
      </c>
      <c r="C37" s="420" t="s">
        <v>406</v>
      </c>
      <c r="D37" s="249" t="s">
        <v>16</v>
      </c>
      <c r="E37" s="249" t="s">
        <v>1558</v>
      </c>
      <c r="F37" s="249" t="s">
        <v>1946</v>
      </c>
      <c r="G37" s="332">
        <v>622</v>
      </c>
      <c r="H37" s="266">
        <f t="shared" si="0"/>
        <v>7464</v>
      </c>
      <c r="I37" s="266">
        <f t="shared" si="1"/>
        <v>51.833333333333336</v>
      </c>
      <c r="J37" s="266">
        <f t="shared" si="5"/>
        <v>31.250000000000004</v>
      </c>
      <c r="K37" s="405">
        <v>0</v>
      </c>
      <c r="L37" s="422">
        <v>0</v>
      </c>
      <c r="M37" s="266">
        <f t="shared" si="4"/>
        <v>83.083333333333343</v>
      </c>
      <c r="N37" s="268"/>
      <c r="O37" s="268"/>
      <c r="P37" s="268"/>
      <c r="Q37" s="268"/>
      <c r="R37" s="268"/>
      <c r="S37" s="268"/>
      <c r="T37" s="268"/>
      <c r="U37" s="268"/>
      <c r="V37" s="268"/>
      <c r="W37" s="268"/>
      <c r="X37" s="268"/>
      <c r="Y37" s="268"/>
      <c r="Z37" s="268"/>
      <c r="AA37" s="268"/>
      <c r="AB37" s="268"/>
      <c r="AC37" s="268"/>
      <c r="AD37" s="268"/>
      <c r="AE37" s="268"/>
      <c r="AF37" s="268"/>
      <c r="AG37" s="268"/>
      <c r="AH37" s="268"/>
      <c r="AI37" s="268"/>
      <c r="AJ37" s="268"/>
      <c r="AK37" s="268"/>
      <c r="AL37" s="268"/>
      <c r="AM37" s="268"/>
      <c r="AN37" s="268"/>
      <c r="AO37" s="268"/>
      <c r="AP37" s="268"/>
      <c r="AQ37" s="268"/>
      <c r="AR37" s="268"/>
      <c r="AS37" s="268"/>
      <c r="AT37" s="268"/>
      <c r="AU37" s="268"/>
      <c r="AV37" s="268"/>
      <c r="AW37" s="268"/>
      <c r="AX37" s="268"/>
      <c r="AY37" s="268"/>
      <c r="AZ37" s="268"/>
      <c r="BA37" s="268"/>
      <c r="BB37" s="268"/>
      <c r="BC37" s="268"/>
      <c r="BD37" s="268"/>
      <c r="BE37" s="268"/>
      <c r="BF37" s="268"/>
      <c r="BG37" s="268"/>
      <c r="BH37" s="268"/>
      <c r="BI37" s="268"/>
      <c r="BJ37" s="268"/>
      <c r="BK37" s="268"/>
      <c r="BL37" s="268"/>
      <c r="BM37" s="268"/>
      <c r="BN37" s="268"/>
      <c r="BO37" s="268"/>
      <c r="BP37" s="268"/>
      <c r="BQ37" s="268"/>
      <c r="BR37" s="268"/>
      <c r="BS37" s="268"/>
      <c r="BT37" s="268"/>
      <c r="BU37" s="268"/>
      <c r="BV37" s="268"/>
      <c r="BW37" s="268"/>
      <c r="BX37" s="268"/>
      <c r="BY37" s="268"/>
      <c r="BZ37" s="268"/>
    </row>
    <row r="38" spans="1:78" s="258" customFormat="1" ht="18" customHeight="1" x14ac:dyDescent="0.2">
      <c r="A38" s="267">
        <v>34</v>
      </c>
      <c r="B38" s="420" t="s">
        <v>449</v>
      </c>
      <c r="C38" s="420" t="s">
        <v>445</v>
      </c>
      <c r="D38" s="249" t="s">
        <v>764</v>
      </c>
      <c r="E38" s="249" t="s">
        <v>1556</v>
      </c>
      <c r="F38" s="249" t="s">
        <v>767</v>
      </c>
      <c r="G38" s="332">
        <v>584</v>
      </c>
      <c r="H38" s="266">
        <f t="shared" si="0"/>
        <v>7008</v>
      </c>
      <c r="I38" s="266">
        <f t="shared" si="1"/>
        <v>48.666666666666664</v>
      </c>
      <c r="J38" s="266">
        <f t="shared" si="5"/>
        <v>31.250000000000004</v>
      </c>
      <c r="K38" s="405">
        <v>267.67</v>
      </c>
      <c r="L38" s="422">
        <v>0</v>
      </c>
      <c r="M38" s="266">
        <f t="shared" si="4"/>
        <v>347.5866666666667</v>
      </c>
      <c r="N38" s="268"/>
      <c r="O38" s="268"/>
      <c r="P38" s="268"/>
      <c r="Q38" s="268"/>
      <c r="R38" s="268"/>
      <c r="S38" s="268"/>
      <c r="T38" s="268"/>
      <c r="U38" s="268"/>
      <c r="V38" s="268"/>
      <c r="W38" s="268"/>
      <c r="X38" s="268"/>
      <c r="Y38" s="268"/>
      <c r="Z38" s="268"/>
      <c r="AA38" s="268"/>
      <c r="AB38" s="268"/>
      <c r="AC38" s="268"/>
      <c r="AD38" s="268"/>
      <c r="AE38" s="268"/>
      <c r="AF38" s="268"/>
      <c r="AG38" s="268"/>
      <c r="AH38" s="268"/>
      <c r="AI38" s="268"/>
      <c r="AJ38" s="268"/>
      <c r="AK38" s="268"/>
      <c r="AL38" s="268"/>
      <c r="AM38" s="268"/>
      <c r="AN38" s="268"/>
      <c r="AO38" s="268"/>
      <c r="AP38" s="268"/>
      <c r="AQ38" s="268"/>
      <c r="AR38" s="268"/>
      <c r="AS38" s="268"/>
      <c r="AT38" s="268"/>
      <c r="AU38" s="268"/>
      <c r="AV38" s="268"/>
      <c r="AW38" s="268"/>
      <c r="AX38" s="268"/>
      <c r="AY38" s="268"/>
      <c r="AZ38" s="268"/>
      <c r="BA38" s="268"/>
      <c r="BB38" s="268"/>
      <c r="BC38" s="268"/>
      <c r="BD38" s="268"/>
      <c r="BE38" s="268"/>
      <c r="BF38" s="268"/>
      <c r="BG38" s="268"/>
      <c r="BH38" s="268"/>
      <c r="BI38" s="268"/>
      <c r="BJ38" s="268"/>
      <c r="BK38" s="268"/>
      <c r="BL38" s="268"/>
      <c r="BM38" s="268"/>
      <c r="BN38" s="268"/>
      <c r="BO38" s="268"/>
      <c r="BP38" s="268"/>
      <c r="BQ38" s="268"/>
      <c r="BR38" s="268"/>
      <c r="BS38" s="268"/>
      <c r="BT38" s="268"/>
      <c r="BU38" s="268"/>
      <c r="BV38" s="268"/>
      <c r="BW38" s="268"/>
      <c r="BX38" s="268"/>
      <c r="BY38" s="268"/>
      <c r="BZ38" s="268"/>
    </row>
    <row r="39" spans="1:78" s="258" customFormat="1" ht="18" customHeight="1" x14ac:dyDescent="0.2">
      <c r="A39" s="265">
        <v>35</v>
      </c>
      <c r="B39" s="420" t="s">
        <v>450</v>
      </c>
      <c r="C39" s="420" t="s">
        <v>451</v>
      </c>
      <c r="D39" s="249" t="s">
        <v>16</v>
      </c>
      <c r="E39" s="249" t="s">
        <v>1544</v>
      </c>
      <c r="F39" s="249" t="s">
        <v>1955</v>
      </c>
      <c r="G39" s="332">
        <v>1676</v>
      </c>
      <c r="H39" s="266">
        <f t="shared" si="0"/>
        <v>20112</v>
      </c>
      <c r="I39" s="266">
        <f t="shared" si="1"/>
        <v>139.66666666666666</v>
      </c>
      <c r="J39" s="266">
        <f t="shared" si="5"/>
        <v>31.250000000000004</v>
      </c>
      <c r="K39" s="405">
        <v>0</v>
      </c>
      <c r="L39" s="422">
        <v>0</v>
      </c>
      <c r="M39" s="266">
        <f t="shared" si="4"/>
        <v>170.91666666666666</v>
      </c>
      <c r="N39" s="268"/>
      <c r="O39" s="268"/>
      <c r="P39" s="268"/>
      <c r="Q39" s="268"/>
      <c r="R39" s="268"/>
      <c r="S39" s="268"/>
      <c r="T39" s="268"/>
      <c r="U39" s="268"/>
      <c r="V39" s="268"/>
      <c r="W39" s="268"/>
      <c r="X39" s="268"/>
      <c r="Y39" s="268"/>
      <c r="Z39" s="268"/>
      <c r="AA39" s="268"/>
      <c r="AB39" s="268"/>
      <c r="AC39" s="268"/>
      <c r="AD39" s="268"/>
      <c r="AE39" s="268"/>
      <c r="AF39" s="268"/>
      <c r="AG39" s="268"/>
      <c r="AH39" s="268"/>
      <c r="AI39" s="268"/>
      <c r="AJ39" s="268"/>
      <c r="AK39" s="268"/>
      <c r="AL39" s="268"/>
      <c r="AM39" s="268"/>
      <c r="AN39" s="268"/>
      <c r="AO39" s="268"/>
      <c r="AP39" s="268"/>
      <c r="AQ39" s="268"/>
      <c r="AR39" s="268"/>
      <c r="AS39" s="268"/>
      <c r="AT39" s="268"/>
      <c r="AU39" s="268"/>
      <c r="AV39" s="268"/>
      <c r="AW39" s="268"/>
      <c r="AX39" s="268"/>
      <c r="AY39" s="268"/>
      <c r="AZ39" s="268"/>
      <c r="BA39" s="268"/>
      <c r="BB39" s="268"/>
      <c r="BC39" s="268"/>
      <c r="BD39" s="268"/>
      <c r="BE39" s="268"/>
      <c r="BF39" s="268"/>
      <c r="BG39" s="268"/>
      <c r="BH39" s="268"/>
      <c r="BI39" s="268"/>
      <c r="BJ39" s="268"/>
      <c r="BK39" s="268"/>
      <c r="BL39" s="268"/>
      <c r="BM39" s="268"/>
      <c r="BN39" s="268"/>
      <c r="BO39" s="268"/>
      <c r="BP39" s="268"/>
      <c r="BQ39" s="268"/>
      <c r="BR39" s="268"/>
      <c r="BS39" s="268"/>
      <c r="BT39" s="268"/>
      <c r="BU39" s="268"/>
      <c r="BV39" s="268"/>
      <c r="BW39" s="268"/>
      <c r="BX39" s="268"/>
      <c r="BY39" s="268"/>
      <c r="BZ39" s="268"/>
    </row>
    <row r="40" spans="1:78" s="258" customFormat="1" ht="18" customHeight="1" x14ac:dyDescent="0.2">
      <c r="A40" s="267">
        <v>36</v>
      </c>
      <c r="B40" s="420" t="s">
        <v>452</v>
      </c>
      <c r="C40" s="420" t="s">
        <v>453</v>
      </c>
      <c r="D40" s="249" t="s">
        <v>764</v>
      </c>
      <c r="E40" s="249" t="s">
        <v>1559</v>
      </c>
      <c r="F40" s="249" t="s">
        <v>766</v>
      </c>
      <c r="G40" s="332">
        <v>531</v>
      </c>
      <c r="H40" s="266">
        <f t="shared" si="0"/>
        <v>6372</v>
      </c>
      <c r="I40" s="266">
        <f t="shared" si="1"/>
        <v>44.25</v>
      </c>
      <c r="J40" s="266">
        <f t="shared" si="5"/>
        <v>31.250000000000004</v>
      </c>
      <c r="K40" s="405">
        <v>70.8</v>
      </c>
      <c r="L40" s="422">
        <v>0</v>
      </c>
      <c r="M40" s="266">
        <f t="shared" si="4"/>
        <v>146.30000000000001</v>
      </c>
      <c r="N40" s="268"/>
      <c r="O40" s="268"/>
      <c r="P40" s="268"/>
      <c r="Q40" s="268"/>
      <c r="R40" s="268"/>
      <c r="S40" s="268"/>
      <c r="T40" s="268"/>
      <c r="U40" s="268"/>
      <c r="V40" s="268"/>
      <c r="W40" s="268"/>
      <c r="X40" s="268"/>
      <c r="Y40" s="268"/>
      <c r="Z40" s="268"/>
      <c r="AA40" s="268"/>
      <c r="AB40" s="268"/>
      <c r="AC40" s="268"/>
      <c r="AD40" s="268"/>
      <c r="AE40" s="268"/>
      <c r="AF40" s="268"/>
      <c r="AG40" s="268"/>
      <c r="AH40" s="268"/>
      <c r="AI40" s="268"/>
      <c r="AJ40" s="268"/>
      <c r="AK40" s="268"/>
      <c r="AL40" s="268"/>
      <c r="AM40" s="268"/>
      <c r="AN40" s="268"/>
      <c r="AO40" s="268"/>
      <c r="AP40" s="268"/>
      <c r="AQ40" s="268"/>
      <c r="AR40" s="268"/>
      <c r="AS40" s="268"/>
      <c r="AT40" s="268"/>
      <c r="AU40" s="268"/>
      <c r="AV40" s="268"/>
      <c r="AW40" s="268"/>
      <c r="AX40" s="268"/>
      <c r="AY40" s="268"/>
      <c r="AZ40" s="268"/>
      <c r="BA40" s="268"/>
      <c r="BB40" s="268"/>
      <c r="BC40" s="268"/>
      <c r="BD40" s="268"/>
      <c r="BE40" s="268"/>
      <c r="BF40" s="268"/>
      <c r="BG40" s="268"/>
      <c r="BH40" s="268"/>
      <c r="BI40" s="268"/>
      <c r="BJ40" s="268"/>
      <c r="BK40" s="268"/>
      <c r="BL40" s="268"/>
      <c r="BM40" s="268"/>
      <c r="BN40" s="268"/>
      <c r="BO40" s="268"/>
      <c r="BP40" s="268"/>
      <c r="BQ40" s="268"/>
      <c r="BR40" s="268"/>
      <c r="BS40" s="268"/>
      <c r="BT40" s="268"/>
      <c r="BU40" s="268"/>
      <c r="BV40" s="268"/>
      <c r="BW40" s="268"/>
      <c r="BX40" s="268"/>
      <c r="BY40" s="268"/>
      <c r="BZ40" s="268"/>
    </row>
    <row r="41" spans="1:78" s="258" customFormat="1" ht="18" customHeight="1" x14ac:dyDescent="0.2">
      <c r="A41" s="265">
        <v>37</v>
      </c>
      <c r="B41" s="420" t="s">
        <v>454</v>
      </c>
      <c r="C41" s="420" t="s">
        <v>453</v>
      </c>
      <c r="D41" s="249" t="s">
        <v>764</v>
      </c>
      <c r="E41" s="249" t="s">
        <v>1543</v>
      </c>
      <c r="F41" s="249" t="s">
        <v>766</v>
      </c>
      <c r="G41" s="332">
        <v>531</v>
      </c>
      <c r="H41" s="266">
        <f t="shared" si="0"/>
        <v>6372</v>
      </c>
      <c r="I41" s="266">
        <f t="shared" si="1"/>
        <v>44.25</v>
      </c>
      <c r="J41" s="266">
        <f t="shared" si="5"/>
        <v>31.250000000000004</v>
      </c>
      <c r="K41" s="405">
        <v>0</v>
      </c>
      <c r="L41" s="422">
        <v>0</v>
      </c>
      <c r="M41" s="266">
        <f t="shared" si="4"/>
        <v>75.5</v>
      </c>
      <c r="N41" s="268"/>
      <c r="O41" s="268"/>
      <c r="P41" s="268"/>
      <c r="Q41" s="268"/>
      <c r="R41" s="268"/>
      <c r="S41" s="268"/>
      <c r="T41" s="268"/>
      <c r="U41" s="268"/>
      <c r="V41" s="268"/>
      <c r="W41" s="268"/>
      <c r="X41" s="268"/>
      <c r="Y41" s="268"/>
      <c r="Z41" s="268"/>
      <c r="AA41" s="268"/>
      <c r="AB41" s="268"/>
      <c r="AC41" s="268"/>
      <c r="AD41" s="268"/>
      <c r="AE41" s="268"/>
      <c r="AF41" s="268"/>
      <c r="AG41" s="268"/>
      <c r="AH41" s="268"/>
      <c r="AI41" s="268"/>
      <c r="AJ41" s="268"/>
      <c r="AK41" s="268"/>
      <c r="AL41" s="268"/>
      <c r="AM41" s="268"/>
      <c r="AN41" s="268"/>
      <c r="AO41" s="268"/>
      <c r="AP41" s="268"/>
      <c r="AQ41" s="268"/>
      <c r="AR41" s="268"/>
      <c r="AS41" s="268"/>
      <c r="AT41" s="268"/>
      <c r="AU41" s="268"/>
      <c r="AV41" s="268"/>
      <c r="AW41" s="268"/>
      <c r="AX41" s="268"/>
      <c r="AY41" s="268"/>
      <c r="AZ41" s="268"/>
      <c r="BA41" s="268"/>
      <c r="BB41" s="268"/>
      <c r="BC41" s="268"/>
      <c r="BD41" s="268"/>
      <c r="BE41" s="268"/>
      <c r="BF41" s="268"/>
      <c r="BG41" s="268"/>
      <c r="BH41" s="268"/>
      <c r="BI41" s="268"/>
      <c r="BJ41" s="268"/>
      <c r="BK41" s="268"/>
      <c r="BL41" s="268"/>
      <c r="BM41" s="268"/>
      <c r="BN41" s="268"/>
      <c r="BO41" s="268"/>
      <c r="BP41" s="268"/>
      <c r="BQ41" s="268"/>
      <c r="BR41" s="268"/>
      <c r="BS41" s="268"/>
      <c r="BT41" s="268"/>
      <c r="BU41" s="268"/>
      <c r="BV41" s="268"/>
      <c r="BW41" s="268"/>
      <c r="BX41" s="268"/>
      <c r="BY41" s="268"/>
      <c r="BZ41" s="268"/>
    </row>
    <row r="42" spans="1:78" s="258" customFormat="1" ht="18" customHeight="1" x14ac:dyDescent="0.2">
      <c r="A42" s="267">
        <v>38</v>
      </c>
      <c r="B42" s="420" t="s">
        <v>456</v>
      </c>
      <c r="C42" s="420" t="s">
        <v>421</v>
      </c>
      <c r="D42" s="249" t="s">
        <v>764</v>
      </c>
      <c r="E42" s="249" t="s">
        <v>1546</v>
      </c>
      <c r="F42" s="249" t="s">
        <v>766</v>
      </c>
      <c r="G42" s="332">
        <v>531</v>
      </c>
      <c r="H42" s="266">
        <f t="shared" si="0"/>
        <v>6372</v>
      </c>
      <c r="I42" s="266">
        <f t="shared" si="1"/>
        <v>44.25</v>
      </c>
      <c r="J42" s="266">
        <f t="shared" si="5"/>
        <v>31.250000000000004</v>
      </c>
      <c r="K42" s="405">
        <v>184.74</v>
      </c>
      <c r="L42" s="422">
        <v>0</v>
      </c>
      <c r="M42" s="266">
        <f t="shared" si="4"/>
        <v>260.24</v>
      </c>
      <c r="N42" s="268"/>
      <c r="O42" s="268"/>
      <c r="P42" s="268"/>
      <c r="Q42" s="268"/>
      <c r="R42" s="268"/>
      <c r="S42" s="268"/>
      <c r="T42" s="268"/>
      <c r="U42" s="268"/>
      <c r="V42" s="268"/>
      <c r="W42" s="268"/>
      <c r="X42" s="268"/>
      <c r="Y42" s="268"/>
      <c r="Z42" s="268"/>
      <c r="AA42" s="268"/>
      <c r="AB42" s="268"/>
      <c r="AC42" s="268"/>
      <c r="AD42" s="268"/>
      <c r="AE42" s="268"/>
      <c r="AF42" s="268"/>
      <c r="AG42" s="268"/>
      <c r="AH42" s="268"/>
      <c r="AI42" s="268"/>
      <c r="AJ42" s="268"/>
      <c r="AK42" s="268"/>
      <c r="AL42" s="268"/>
      <c r="AM42" s="268"/>
      <c r="AN42" s="268"/>
      <c r="AO42" s="268"/>
      <c r="AP42" s="268"/>
      <c r="AQ42" s="268"/>
      <c r="AR42" s="268"/>
      <c r="AS42" s="268"/>
      <c r="AT42" s="268"/>
      <c r="AU42" s="268"/>
      <c r="AV42" s="268"/>
      <c r="AW42" s="268"/>
      <c r="AX42" s="268"/>
      <c r="AY42" s="268"/>
      <c r="AZ42" s="268"/>
      <c r="BA42" s="268"/>
      <c r="BB42" s="268"/>
      <c r="BC42" s="268"/>
      <c r="BD42" s="268"/>
      <c r="BE42" s="268"/>
      <c r="BF42" s="268"/>
      <c r="BG42" s="268"/>
      <c r="BH42" s="268"/>
      <c r="BI42" s="268"/>
      <c r="BJ42" s="268"/>
      <c r="BK42" s="268"/>
      <c r="BL42" s="268"/>
      <c r="BM42" s="268"/>
      <c r="BN42" s="268"/>
      <c r="BO42" s="268"/>
      <c r="BP42" s="268"/>
      <c r="BQ42" s="268"/>
      <c r="BR42" s="268"/>
      <c r="BS42" s="268"/>
      <c r="BT42" s="268"/>
      <c r="BU42" s="268"/>
      <c r="BV42" s="268"/>
      <c r="BW42" s="268"/>
      <c r="BX42" s="268"/>
      <c r="BY42" s="268"/>
      <c r="BZ42" s="268"/>
    </row>
    <row r="43" spans="1:78" s="258" customFormat="1" ht="18" customHeight="1" x14ac:dyDescent="0.2">
      <c r="A43" s="265">
        <v>39</v>
      </c>
      <c r="B43" s="420" t="s">
        <v>457</v>
      </c>
      <c r="C43" s="420" t="s">
        <v>400</v>
      </c>
      <c r="D43" s="249" t="s">
        <v>16</v>
      </c>
      <c r="E43" s="249" t="s">
        <v>1539</v>
      </c>
      <c r="F43" s="249" t="s">
        <v>1945</v>
      </c>
      <c r="G43" s="332">
        <v>393</v>
      </c>
      <c r="H43" s="266">
        <f t="shared" si="0"/>
        <v>4716</v>
      </c>
      <c r="I43" s="266">
        <f t="shared" si="1"/>
        <v>32.75</v>
      </c>
      <c r="J43" s="266">
        <f t="shared" si="5"/>
        <v>31.250000000000004</v>
      </c>
      <c r="K43" s="405">
        <v>0</v>
      </c>
      <c r="L43" s="422">
        <v>0</v>
      </c>
      <c r="M43" s="266">
        <f t="shared" si="4"/>
        <v>64</v>
      </c>
      <c r="N43" s="268"/>
      <c r="O43" s="268"/>
      <c r="P43" s="268"/>
      <c r="Q43" s="268"/>
      <c r="R43" s="268"/>
      <c r="S43" s="268"/>
      <c r="T43" s="268"/>
      <c r="U43" s="268"/>
      <c r="V43" s="268"/>
      <c r="W43" s="268"/>
      <c r="X43" s="268"/>
      <c r="Y43" s="268"/>
      <c r="Z43" s="268"/>
      <c r="AA43" s="268"/>
      <c r="AB43" s="268"/>
      <c r="AC43" s="268"/>
      <c r="AD43" s="268"/>
      <c r="AE43" s="268"/>
      <c r="AF43" s="268"/>
      <c r="AG43" s="268"/>
      <c r="AH43" s="268"/>
      <c r="AI43" s="268"/>
      <c r="AJ43" s="268"/>
      <c r="AK43" s="268"/>
      <c r="AL43" s="268"/>
      <c r="AM43" s="268"/>
      <c r="AN43" s="268"/>
      <c r="AO43" s="268"/>
      <c r="AP43" s="268"/>
      <c r="AQ43" s="268"/>
      <c r="AR43" s="268"/>
      <c r="AS43" s="268"/>
      <c r="AT43" s="268"/>
      <c r="AU43" s="268"/>
      <c r="AV43" s="268"/>
      <c r="AW43" s="268"/>
      <c r="AX43" s="268"/>
      <c r="AY43" s="268"/>
      <c r="AZ43" s="268"/>
      <c r="BA43" s="268"/>
      <c r="BB43" s="268"/>
      <c r="BC43" s="268"/>
      <c r="BD43" s="268"/>
      <c r="BE43" s="268"/>
      <c r="BF43" s="268"/>
      <c r="BG43" s="268"/>
      <c r="BH43" s="268"/>
      <c r="BI43" s="268"/>
      <c r="BJ43" s="268"/>
      <c r="BK43" s="268"/>
      <c r="BL43" s="268"/>
      <c r="BM43" s="268"/>
      <c r="BN43" s="268"/>
      <c r="BO43" s="268"/>
      <c r="BP43" s="268"/>
      <c r="BQ43" s="268"/>
      <c r="BR43" s="268"/>
      <c r="BS43" s="268"/>
      <c r="BT43" s="268"/>
      <c r="BU43" s="268"/>
      <c r="BV43" s="268"/>
      <c r="BW43" s="268"/>
      <c r="BX43" s="268"/>
      <c r="BY43" s="268"/>
      <c r="BZ43" s="268"/>
    </row>
    <row r="44" spans="1:78" s="258" customFormat="1" ht="18" customHeight="1" x14ac:dyDescent="0.2">
      <c r="A44" s="267">
        <v>40</v>
      </c>
      <c r="B44" s="420" t="s">
        <v>1408</v>
      </c>
      <c r="C44" s="420" t="s">
        <v>400</v>
      </c>
      <c r="D44" s="249" t="s">
        <v>16</v>
      </c>
      <c r="E44" s="249" t="s">
        <v>1539</v>
      </c>
      <c r="F44" s="249" t="s">
        <v>1945</v>
      </c>
      <c r="G44" s="332">
        <v>393</v>
      </c>
      <c r="H44" s="266">
        <f t="shared" si="0"/>
        <v>4716</v>
      </c>
      <c r="I44" s="266">
        <f t="shared" si="1"/>
        <v>32.75</v>
      </c>
      <c r="J44" s="266">
        <f t="shared" si="5"/>
        <v>31.250000000000004</v>
      </c>
      <c r="K44" s="405">
        <v>0</v>
      </c>
      <c r="L44" s="422">
        <v>0</v>
      </c>
      <c r="M44" s="266">
        <f t="shared" si="4"/>
        <v>64</v>
      </c>
      <c r="N44" s="268"/>
      <c r="O44" s="268"/>
      <c r="P44" s="268"/>
      <c r="Q44" s="268"/>
      <c r="R44" s="268"/>
      <c r="S44" s="268"/>
      <c r="T44" s="268"/>
      <c r="U44" s="268"/>
      <c r="V44" s="268"/>
      <c r="W44" s="268"/>
      <c r="X44" s="268"/>
      <c r="Y44" s="268"/>
      <c r="Z44" s="268"/>
      <c r="AA44" s="268"/>
      <c r="AB44" s="268"/>
      <c r="AC44" s="268"/>
      <c r="AD44" s="268"/>
      <c r="AE44" s="268"/>
      <c r="AF44" s="268"/>
      <c r="AG44" s="268"/>
      <c r="AH44" s="268"/>
      <c r="AI44" s="268"/>
      <c r="AJ44" s="268"/>
      <c r="AK44" s="268"/>
      <c r="AL44" s="268"/>
      <c r="AM44" s="268"/>
      <c r="AN44" s="268"/>
      <c r="AO44" s="268"/>
      <c r="AP44" s="268"/>
      <c r="AQ44" s="268"/>
      <c r="AR44" s="268"/>
      <c r="AS44" s="268"/>
      <c r="AT44" s="268"/>
      <c r="AU44" s="268"/>
      <c r="AV44" s="268"/>
      <c r="AW44" s="268"/>
      <c r="AX44" s="268"/>
      <c r="AY44" s="268"/>
      <c r="AZ44" s="268"/>
      <c r="BA44" s="268"/>
      <c r="BB44" s="268"/>
      <c r="BC44" s="268"/>
      <c r="BD44" s="268"/>
      <c r="BE44" s="268"/>
      <c r="BF44" s="268"/>
      <c r="BG44" s="268"/>
      <c r="BH44" s="268"/>
      <c r="BI44" s="268"/>
      <c r="BJ44" s="268"/>
      <c r="BK44" s="268"/>
      <c r="BL44" s="268"/>
      <c r="BM44" s="268"/>
      <c r="BN44" s="268"/>
      <c r="BO44" s="268"/>
      <c r="BP44" s="268"/>
      <c r="BQ44" s="268"/>
      <c r="BR44" s="268"/>
      <c r="BS44" s="268"/>
      <c r="BT44" s="268"/>
      <c r="BU44" s="268"/>
      <c r="BV44" s="268"/>
      <c r="BW44" s="268"/>
      <c r="BX44" s="268"/>
      <c r="BY44" s="268"/>
      <c r="BZ44" s="268"/>
    </row>
    <row r="45" spans="1:78" s="258" customFormat="1" ht="18" customHeight="1" x14ac:dyDescent="0.2">
      <c r="A45" s="265">
        <v>41</v>
      </c>
      <c r="B45" s="420" t="s">
        <v>458</v>
      </c>
      <c r="C45" s="420" t="s">
        <v>400</v>
      </c>
      <c r="D45" s="249" t="s">
        <v>16</v>
      </c>
      <c r="E45" s="249" t="s">
        <v>1539</v>
      </c>
      <c r="F45" s="249" t="s">
        <v>1945</v>
      </c>
      <c r="G45" s="332">
        <v>393</v>
      </c>
      <c r="H45" s="266">
        <f t="shared" si="0"/>
        <v>4716</v>
      </c>
      <c r="I45" s="266">
        <f t="shared" si="1"/>
        <v>32.75</v>
      </c>
      <c r="J45" s="266">
        <f t="shared" si="5"/>
        <v>31.250000000000004</v>
      </c>
      <c r="K45" s="405">
        <v>0</v>
      </c>
      <c r="L45" s="422">
        <v>0</v>
      </c>
      <c r="M45" s="266">
        <f t="shared" si="4"/>
        <v>64</v>
      </c>
      <c r="N45" s="268"/>
      <c r="O45" s="268"/>
      <c r="P45" s="268"/>
      <c r="Q45" s="268"/>
      <c r="R45" s="268"/>
      <c r="S45" s="268"/>
      <c r="T45" s="268"/>
      <c r="U45" s="268"/>
      <c r="V45" s="268"/>
      <c r="W45" s="268"/>
      <c r="X45" s="268"/>
      <c r="Y45" s="268"/>
      <c r="Z45" s="268"/>
      <c r="AA45" s="268"/>
      <c r="AB45" s="268"/>
      <c r="AC45" s="268"/>
      <c r="AD45" s="268"/>
      <c r="AE45" s="268"/>
      <c r="AF45" s="268"/>
      <c r="AG45" s="268"/>
      <c r="AH45" s="268"/>
      <c r="AI45" s="268"/>
      <c r="AJ45" s="268"/>
      <c r="AK45" s="268"/>
      <c r="AL45" s="268"/>
      <c r="AM45" s="268"/>
      <c r="AN45" s="268"/>
      <c r="AO45" s="268"/>
      <c r="AP45" s="268"/>
      <c r="AQ45" s="268"/>
      <c r="AR45" s="268"/>
      <c r="AS45" s="268"/>
      <c r="AT45" s="268"/>
      <c r="AU45" s="268"/>
      <c r="AV45" s="268"/>
      <c r="AW45" s="268"/>
      <c r="AX45" s="268"/>
      <c r="AY45" s="268"/>
      <c r="AZ45" s="268"/>
      <c r="BA45" s="268"/>
      <c r="BB45" s="268"/>
      <c r="BC45" s="268"/>
      <c r="BD45" s="268"/>
      <c r="BE45" s="268"/>
      <c r="BF45" s="268"/>
      <c r="BG45" s="268"/>
      <c r="BH45" s="268"/>
      <c r="BI45" s="268"/>
      <c r="BJ45" s="268"/>
      <c r="BK45" s="268"/>
      <c r="BL45" s="268"/>
      <c r="BM45" s="268"/>
      <c r="BN45" s="268"/>
      <c r="BO45" s="268"/>
      <c r="BP45" s="268"/>
      <c r="BQ45" s="268"/>
      <c r="BR45" s="268"/>
      <c r="BS45" s="268"/>
      <c r="BT45" s="268"/>
      <c r="BU45" s="268"/>
      <c r="BV45" s="268"/>
      <c r="BW45" s="268"/>
      <c r="BX45" s="268"/>
      <c r="BY45" s="268"/>
      <c r="BZ45" s="268"/>
    </row>
    <row r="46" spans="1:78" s="258" customFormat="1" ht="18" customHeight="1" x14ac:dyDescent="0.2">
      <c r="A46" s="267">
        <v>42</v>
      </c>
      <c r="B46" s="420" t="s">
        <v>459</v>
      </c>
      <c r="C46" s="420" t="s">
        <v>421</v>
      </c>
      <c r="D46" s="249" t="s">
        <v>764</v>
      </c>
      <c r="E46" s="249" t="s">
        <v>1546</v>
      </c>
      <c r="F46" s="249" t="s">
        <v>766</v>
      </c>
      <c r="G46" s="332">
        <v>531</v>
      </c>
      <c r="H46" s="266">
        <f t="shared" si="0"/>
        <v>6372</v>
      </c>
      <c r="I46" s="266">
        <f t="shared" si="1"/>
        <v>44.25</v>
      </c>
      <c r="J46" s="266">
        <f t="shared" si="5"/>
        <v>31.250000000000004</v>
      </c>
      <c r="K46" s="405">
        <v>0</v>
      </c>
      <c r="L46" s="422">
        <v>0</v>
      </c>
      <c r="M46" s="266">
        <f t="shared" si="4"/>
        <v>75.5</v>
      </c>
      <c r="N46" s="268"/>
      <c r="O46" s="268"/>
      <c r="P46" s="268"/>
      <c r="Q46" s="268"/>
      <c r="R46" s="268"/>
      <c r="S46" s="268"/>
      <c r="T46" s="268"/>
      <c r="U46" s="268"/>
      <c r="V46" s="268"/>
      <c r="W46" s="268"/>
      <c r="X46" s="268"/>
      <c r="Y46" s="268"/>
      <c r="Z46" s="268"/>
      <c r="AA46" s="268"/>
      <c r="AB46" s="268"/>
      <c r="AC46" s="268"/>
      <c r="AD46" s="268"/>
      <c r="AE46" s="268"/>
      <c r="AF46" s="268"/>
      <c r="AG46" s="268"/>
      <c r="AH46" s="268"/>
      <c r="AI46" s="268"/>
      <c r="AJ46" s="268"/>
      <c r="AK46" s="268"/>
      <c r="AL46" s="268"/>
      <c r="AM46" s="268"/>
      <c r="AN46" s="268"/>
      <c r="AO46" s="268"/>
      <c r="AP46" s="268"/>
      <c r="AQ46" s="268"/>
      <c r="AR46" s="268"/>
      <c r="AS46" s="268"/>
      <c r="AT46" s="268"/>
      <c r="AU46" s="268"/>
      <c r="AV46" s="268"/>
      <c r="AW46" s="268"/>
      <c r="AX46" s="268"/>
      <c r="AY46" s="268"/>
      <c r="AZ46" s="268"/>
      <c r="BA46" s="268"/>
      <c r="BB46" s="268"/>
      <c r="BC46" s="268"/>
      <c r="BD46" s="268"/>
      <c r="BE46" s="268"/>
      <c r="BF46" s="268"/>
      <c r="BG46" s="268"/>
      <c r="BH46" s="268"/>
      <c r="BI46" s="268"/>
      <c r="BJ46" s="268"/>
      <c r="BK46" s="268"/>
      <c r="BL46" s="268"/>
      <c r="BM46" s="268"/>
      <c r="BN46" s="268"/>
      <c r="BO46" s="268"/>
      <c r="BP46" s="268"/>
      <c r="BQ46" s="268"/>
      <c r="BR46" s="268"/>
      <c r="BS46" s="268"/>
      <c r="BT46" s="268"/>
      <c r="BU46" s="268"/>
      <c r="BV46" s="268"/>
      <c r="BW46" s="268"/>
      <c r="BX46" s="268"/>
      <c r="BY46" s="268"/>
      <c r="BZ46" s="268"/>
    </row>
    <row r="47" spans="1:78" s="258" customFormat="1" ht="18" customHeight="1" x14ac:dyDescent="0.2">
      <c r="A47" s="265">
        <v>43</v>
      </c>
      <c r="B47" s="420" t="s">
        <v>1409</v>
      </c>
      <c r="C47" s="420" t="s">
        <v>400</v>
      </c>
      <c r="D47" s="249" t="s">
        <v>16</v>
      </c>
      <c r="E47" s="249" t="s">
        <v>1539</v>
      </c>
      <c r="F47" s="249" t="s">
        <v>1945</v>
      </c>
      <c r="G47" s="332">
        <v>393</v>
      </c>
      <c r="H47" s="266">
        <f t="shared" si="0"/>
        <v>4716</v>
      </c>
      <c r="I47" s="266">
        <f t="shared" si="1"/>
        <v>32.75</v>
      </c>
      <c r="J47" s="266">
        <f t="shared" si="5"/>
        <v>31.250000000000004</v>
      </c>
      <c r="K47" s="405">
        <v>0</v>
      </c>
      <c r="L47" s="422">
        <v>0</v>
      </c>
      <c r="M47" s="266">
        <f t="shared" si="4"/>
        <v>64</v>
      </c>
      <c r="N47" s="268"/>
      <c r="O47" s="268"/>
      <c r="P47" s="268"/>
      <c r="Q47" s="268"/>
      <c r="R47" s="268"/>
      <c r="S47" s="268"/>
      <c r="T47" s="268"/>
      <c r="U47" s="268"/>
      <c r="V47" s="268"/>
      <c r="W47" s="268"/>
      <c r="X47" s="268"/>
      <c r="Y47" s="268"/>
      <c r="Z47" s="268"/>
      <c r="AA47" s="268"/>
      <c r="AB47" s="268"/>
      <c r="AC47" s="268"/>
      <c r="AD47" s="268"/>
      <c r="AE47" s="268"/>
      <c r="AF47" s="268"/>
      <c r="AG47" s="268"/>
      <c r="AH47" s="268"/>
      <c r="AI47" s="268"/>
      <c r="AJ47" s="268"/>
      <c r="AK47" s="268"/>
      <c r="AL47" s="268"/>
      <c r="AM47" s="268"/>
      <c r="AN47" s="268"/>
      <c r="AO47" s="268"/>
      <c r="AP47" s="268"/>
      <c r="AQ47" s="268"/>
      <c r="AR47" s="268"/>
      <c r="AS47" s="268"/>
      <c r="AT47" s="268"/>
      <c r="AU47" s="268"/>
      <c r="AV47" s="268"/>
      <c r="AW47" s="268"/>
      <c r="AX47" s="268"/>
      <c r="AY47" s="268"/>
      <c r="AZ47" s="268"/>
      <c r="BA47" s="268"/>
      <c r="BB47" s="268"/>
      <c r="BC47" s="268"/>
      <c r="BD47" s="268"/>
      <c r="BE47" s="268"/>
      <c r="BF47" s="268"/>
      <c r="BG47" s="268"/>
      <c r="BH47" s="268"/>
      <c r="BI47" s="268"/>
      <c r="BJ47" s="268"/>
      <c r="BK47" s="268"/>
      <c r="BL47" s="268"/>
      <c r="BM47" s="268"/>
      <c r="BN47" s="268"/>
      <c r="BO47" s="268"/>
      <c r="BP47" s="268"/>
      <c r="BQ47" s="268"/>
      <c r="BR47" s="268"/>
      <c r="BS47" s="268"/>
      <c r="BT47" s="268"/>
      <c r="BU47" s="268"/>
      <c r="BV47" s="268"/>
      <c r="BW47" s="268"/>
      <c r="BX47" s="268"/>
      <c r="BY47" s="268"/>
      <c r="BZ47" s="268"/>
    </row>
    <row r="48" spans="1:78" s="258" customFormat="1" ht="18" customHeight="1" x14ac:dyDescent="0.2">
      <c r="A48" s="267">
        <v>44</v>
      </c>
      <c r="B48" s="420" t="s">
        <v>460</v>
      </c>
      <c r="C48" s="420" t="s">
        <v>400</v>
      </c>
      <c r="D48" s="249" t="s">
        <v>16</v>
      </c>
      <c r="E48" s="249" t="s">
        <v>1539</v>
      </c>
      <c r="F48" s="249" t="s">
        <v>1945</v>
      </c>
      <c r="G48" s="332">
        <v>393</v>
      </c>
      <c r="H48" s="266">
        <f t="shared" si="0"/>
        <v>4716</v>
      </c>
      <c r="I48" s="266">
        <f t="shared" si="1"/>
        <v>32.75</v>
      </c>
      <c r="J48" s="266">
        <f t="shared" si="5"/>
        <v>31.250000000000004</v>
      </c>
      <c r="K48" s="405">
        <v>0</v>
      </c>
      <c r="L48" s="422">
        <v>0</v>
      </c>
      <c r="M48" s="266">
        <f t="shared" si="4"/>
        <v>64</v>
      </c>
      <c r="N48" s="268"/>
      <c r="O48" s="268"/>
      <c r="P48" s="268"/>
      <c r="Q48" s="268"/>
      <c r="R48" s="268"/>
      <c r="S48" s="268"/>
      <c r="T48" s="268"/>
      <c r="U48" s="268"/>
      <c r="V48" s="268"/>
      <c r="W48" s="268"/>
      <c r="X48" s="268"/>
      <c r="Y48" s="268"/>
      <c r="Z48" s="268"/>
      <c r="AA48" s="268"/>
      <c r="AB48" s="268"/>
      <c r="AC48" s="268"/>
      <c r="AD48" s="268"/>
      <c r="AE48" s="268"/>
      <c r="AF48" s="268"/>
      <c r="AG48" s="268"/>
      <c r="AH48" s="268"/>
      <c r="AI48" s="268"/>
      <c r="AJ48" s="268"/>
      <c r="AK48" s="268"/>
      <c r="AL48" s="268"/>
      <c r="AM48" s="268"/>
      <c r="AN48" s="268"/>
      <c r="AO48" s="268"/>
      <c r="AP48" s="268"/>
      <c r="AQ48" s="268"/>
      <c r="AR48" s="268"/>
      <c r="AS48" s="268"/>
      <c r="AT48" s="268"/>
      <c r="AU48" s="268"/>
      <c r="AV48" s="268"/>
      <c r="AW48" s="268"/>
      <c r="AX48" s="268"/>
      <c r="AY48" s="268"/>
      <c r="AZ48" s="268"/>
      <c r="BA48" s="268"/>
      <c r="BB48" s="268"/>
      <c r="BC48" s="268"/>
      <c r="BD48" s="268"/>
      <c r="BE48" s="268"/>
      <c r="BF48" s="268"/>
      <c r="BG48" s="268"/>
      <c r="BH48" s="268"/>
      <c r="BI48" s="268"/>
      <c r="BJ48" s="268"/>
      <c r="BK48" s="268"/>
      <c r="BL48" s="268"/>
      <c r="BM48" s="268"/>
      <c r="BN48" s="268"/>
      <c r="BO48" s="268"/>
      <c r="BP48" s="268"/>
      <c r="BQ48" s="268"/>
      <c r="BR48" s="268"/>
      <c r="BS48" s="268"/>
      <c r="BT48" s="268"/>
      <c r="BU48" s="268"/>
      <c r="BV48" s="268"/>
      <c r="BW48" s="268"/>
      <c r="BX48" s="268"/>
      <c r="BY48" s="268"/>
      <c r="BZ48" s="268"/>
    </row>
    <row r="49" spans="1:78" s="258" customFormat="1" ht="18" customHeight="1" x14ac:dyDescent="0.2">
      <c r="A49" s="265">
        <v>45</v>
      </c>
      <c r="B49" s="420" t="s">
        <v>461</v>
      </c>
      <c r="C49" s="420" t="s">
        <v>445</v>
      </c>
      <c r="D49" s="249" t="s">
        <v>764</v>
      </c>
      <c r="E49" s="249" t="s">
        <v>1556</v>
      </c>
      <c r="F49" s="249" t="s">
        <v>767</v>
      </c>
      <c r="G49" s="332">
        <v>584</v>
      </c>
      <c r="H49" s="266">
        <f t="shared" si="0"/>
        <v>7008</v>
      </c>
      <c r="I49" s="266">
        <f t="shared" si="1"/>
        <v>48.666666666666664</v>
      </c>
      <c r="J49" s="266">
        <f t="shared" si="5"/>
        <v>31.250000000000004</v>
      </c>
      <c r="K49" s="405">
        <v>0</v>
      </c>
      <c r="L49" s="422">
        <v>0</v>
      </c>
      <c r="M49" s="266">
        <f t="shared" si="4"/>
        <v>79.916666666666671</v>
      </c>
      <c r="N49" s="268"/>
      <c r="O49" s="268"/>
      <c r="P49" s="268"/>
      <c r="Q49" s="268"/>
      <c r="R49" s="268"/>
      <c r="S49" s="268"/>
      <c r="T49" s="268"/>
      <c r="U49" s="268"/>
      <c r="V49" s="268"/>
      <c r="W49" s="268"/>
      <c r="X49" s="268"/>
      <c r="Y49" s="268"/>
      <c r="Z49" s="268"/>
      <c r="AA49" s="268"/>
      <c r="AB49" s="268"/>
      <c r="AC49" s="268"/>
      <c r="AD49" s="268"/>
      <c r="AE49" s="268"/>
      <c r="AF49" s="268"/>
      <c r="AG49" s="268"/>
      <c r="AH49" s="268"/>
      <c r="AI49" s="268"/>
      <c r="AJ49" s="268"/>
      <c r="AK49" s="268"/>
      <c r="AL49" s="268"/>
      <c r="AM49" s="268"/>
      <c r="AN49" s="268"/>
      <c r="AO49" s="268"/>
      <c r="AP49" s="268"/>
      <c r="AQ49" s="268"/>
      <c r="AR49" s="268"/>
      <c r="AS49" s="268"/>
      <c r="AT49" s="268"/>
      <c r="AU49" s="268"/>
      <c r="AV49" s="268"/>
      <c r="AW49" s="268"/>
      <c r="AX49" s="268"/>
      <c r="AY49" s="268"/>
      <c r="AZ49" s="268"/>
      <c r="BA49" s="268"/>
      <c r="BB49" s="268"/>
      <c r="BC49" s="268"/>
      <c r="BD49" s="268"/>
      <c r="BE49" s="268"/>
      <c r="BF49" s="268"/>
      <c r="BG49" s="268"/>
      <c r="BH49" s="268"/>
      <c r="BI49" s="268"/>
      <c r="BJ49" s="268"/>
      <c r="BK49" s="268"/>
      <c r="BL49" s="268"/>
      <c r="BM49" s="268"/>
      <c r="BN49" s="268"/>
      <c r="BO49" s="268"/>
      <c r="BP49" s="268"/>
      <c r="BQ49" s="268"/>
      <c r="BR49" s="268"/>
      <c r="BS49" s="268"/>
      <c r="BT49" s="268"/>
      <c r="BU49" s="268"/>
      <c r="BV49" s="268"/>
      <c r="BW49" s="268"/>
      <c r="BX49" s="268"/>
      <c r="BY49" s="268"/>
      <c r="BZ49" s="268"/>
    </row>
    <row r="50" spans="1:78" s="258" customFormat="1" ht="18" customHeight="1" x14ac:dyDescent="0.2">
      <c r="A50" s="267">
        <v>46</v>
      </c>
      <c r="B50" s="420" t="s">
        <v>462</v>
      </c>
      <c r="C50" s="420" t="s">
        <v>421</v>
      </c>
      <c r="D50" s="249" t="s">
        <v>764</v>
      </c>
      <c r="E50" s="249" t="s">
        <v>1560</v>
      </c>
      <c r="F50" s="249" t="s">
        <v>766</v>
      </c>
      <c r="G50" s="332">
        <v>531</v>
      </c>
      <c r="H50" s="266">
        <f t="shared" si="0"/>
        <v>6372</v>
      </c>
      <c r="I50" s="266">
        <f t="shared" si="1"/>
        <v>44.25</v>
      </c>
      <c r="J50" s="266">
        <f t="shared" si="5"/>
        <v>31.250000000000004</v>
      </c>
      <c r="K50" s="405">
        <v>0</v>
      </c>
      <c r="L50" s="422">
        <v>0</v>
      </c>
      <c r="M50" s="266">
        <f t="shared" si="4"/>
        <v>75.5</v>
      </c>
      <c r="N50" s="268"/>
      <c r="O50" s="268"/>
      <c r="P50" s="268"/>
      <c r="Q50" s="268"/>
      <c r="R50" s="268"/>
      <c r="S50" s="268"/>
      <c r="T50" s="268"/>
      <c r="U50" s="268"/>
      <c r="V50" s="268"/>
      <c r="W50" s="268"/>
      <c r="X50" s="268"/>
      <c r="Y50" s="268"/>
      <c r="Z50" s="268"/>
      <c r="AA50" s="268"/>
      <c r="AB50" s="268"/>
      <c r="AC50" s="268"/>
      <c r="AD50" s="268"/>
      <c r="AE50" s="268"/>
      <c r="AF50" s="268"/>
      <c r="AG50" s="268"/>
      <c r="AH50" s="268"/>
      <c r="AI50" s="268"/>
      <c r="AJ50" s="268"/>
      <c r="AK50" s="268"/>
      <c r="AL50" s="268"/>
      <c r="AM50" s="268"/>
      <c r="AN50" s="268"/>
      <c r="AO50" s="268"/>
      <c r="AP50" s="268"/>
      <c r="AQ50" s="268"/>
      <c r="AR50" s="268"/>
      <c r="AS50" s="268"/>
      <c r="AT50" s="268"/>
      <c r="AU50" s="268"/>
      <c r="AV50" s="268"/>
      <c r="AW50" s="268"/>
      <c r="AX50" s="268"/>
      <c r="AY50" s="268"/>
      <c r="AZ50" s="268"/>
      <c r="BA50" s="268"/>
      <c r="BB50" s="268"/>
      <c r="BC50" s="268"/>
      <c r="BD50" s="268"/>
      <c r="BE50" s="268"/>
      <c r="BF50" s="268"/>
      <c r="BG50" s="268"/>
      <c r="BH50" s="268"/>
      <c r="BI50" s="268"/>
      <c r="BJ50" s="268"/>
      <c r="BK50" s="268"/>
      <c r="BL50" s="268"/>
      <c r="BM50" s="268"/>
      <c r="BN50" s="268"/>
      <c r="BO50" s="268"/>
      <c r="BP50" s="268"/>
      <c r="BQ50" s="268"/>
      <c r="BR50" s="268"/>
      <c r="BS50" s="268"/>
      <c r="BT50" s="268"/>
      <c r="BU50" s="268"/>
      <c r="BV50" s="268"/>
      <c r="BW50" s="268"/>
      <c r="BX50" s="268"/>
      <c r="BY50" s="268"/>
      <c r="BZ50" s="268"/>
    </row>
    <row r="51" spans="1:78" s="258" customFormat="1" ht="18" customHeight="1" x14ac:dyDescent="0.2">
      <c r="A51" s="265">
        <v>47</v>
      </c>
      <c r="B51" s="420" t="s">
        <v>464</v>
      </c>
      <c r="C51" s="420" t="s">
        <v>465</v>
      </c>
      <c r="D51" s="249" t="s">
        <v>764</v>
      </c>
      <c r="E51" s="249" t="s">
        <v>1553</v>
      </c>
      <c r="F51" s="249" t="s">
        <v>766</v>
      </c>
      <c r="G51" s="332">
        <v>531</v>
      </c>
      <c r="H51" s="266">
        <f t="shared" si="0"/>
        <v>6372</v>
      </c>
      <c r="I51" s="266">
        <f t="shared" si="1"/>
        <v>44.25</v>
      </c>
      <c r="J51" s="266">
        <f t="shared" si="5"/>
        <v>31.250000000000004</v>
      </c>
      <c r="K51" s="405">
        <v>61.95</v>
      </c>
      <c r="L51" s="422">
        <v>0</v>
      </c>
      <c r="M51" s="266">
        <f t="shared" si="4"/>
        <v>137.44999999999999</v>
      </c>
      <c r="N51" s="268"/>
      <c r="O51" s="268"/>
      <c r="P51" s="268"/>
      <c r="Q51" s="268"/>
      <c r="R51" s="268"/>
      <c r="S51" s="268"/>
      <c r="T51" s="268"/>
      <c r="U51" s="268"/>
      <c r="V51" s="268"/>
      <c r="W51" s="268"/>
      <c r="X51" s="268"/>
      <c r="Y51" s="268"/>
      <c r="Z51" s="268"/>
      <c r="AA51" s="268"/>
      <c r="AB51" s="268"/>
      <c r="AC51" s="268"/>
      <c r="AD51" s="268"/>
      <c r="AE51" s="268"/>
      <c r="AF51" s="268"/>
      <c r="AG51" s="268"/>
      <c r="AH51" s="268"/>
      <c r="AI51" s="268"/>
      <c r="AJ51" s="268"/>
      <c r="AK51" s="268"/>
      <c r="AL51" s="268"/>
      <c r="AM51" s="268"/>
      <c r="AN51" s="268"/>
      <c r="AO51" s="268"/>
      <c r="AP51" s="268"/>
      <c r="AQ51" s="268"/>
      <c r="AR51" s="268"/>
      <c r="AS51" s="268"/>
      <c r="AT51" s="268"/>
      <c r="AU51" s="268"/>
      <c r="AV51" s="268"/>
      <c r="AW51" s="268"/>
      <c r="AX51" s="268"/>
      <c r="AY51" s="268"/>
      <c r="AZ51" s="268"/>
      <c r="BA51" s="268"/>
      <c r="BB51" s="268"/>
      <c r="BC51" s="268"/>
      <c r="BD51" s="268"/>
      <c r="BE51" s="268"/>
      <c r="BF51" s="268"/>
      <c r="BG51" s="268"/>
      <c r="BH51" s="268"/>
      <c r="BI51" s="268"/>
      <c r="BJ51" s="268"/>
      <c r="BK51" s="268"/>
      <c r="BL51" s="268"/>
      <c r="BM51" s="268"/>
      <c r="BN51" s="268"/>
      <c r="BO51" s="268"/>
      <c r="BP51" s="268"/>
      <c r="BQ51" s="268"/>
      <c r="BR51" s="268"/>
      <c r="BS51" s="268"/>
      <c r="BT51" s="268"/>
      <c r="BU51" s="268"/>
      <c r="BV51" s="268"/>
      <c r="BW51" s="268"/>
      <c r="BX51" s="268"/>
      <c r="BY51" s="268"/>
      <c r="BZ51" s="268"/>
    </row>
    <row r="52" spans="1:78" s="258" customFormat="1" ht="18" customHeight="1" x14ac:dyDescent="0.2">
      <c r="A52" s="267">
        <v>48</v>
      </c>
      <c r="B52" s="420" t="s">
        <v>466</v>
      </c>
      <c r="C52" s="420" t="s">
        <v>421</v>
      </c>
      <c r="D52" s="249" t="s">
        <v>764</v>
      </c>
      <c r="E52" s="249" t="s">
        <v>1556</v>
      </c>
      <c r="F52" s="249" t="s">
        <v>766</v>
      </c>
      <c r="G52" s="332">
        <v>531</v>
      </c>
      <c r="H52" s="266">
        <f t="shared" si="0"/>
        <v>6372</v>
      </c>
      <c r="I52" s="266">
        <f t="shared" si="1"/>
        <v>44.25</v>
      </c>
      <c r="J52" s="266">
        <f t="shared" si="5"/>
        <v>31.250000000000004</v>
      </c>
      <c r="K52" s="405">
        <v>0</v>
      </c>
      <c r="L52" s="422">
        <v>0</v>
      </c>
      <c r="M52" s="266">
        <f t="shared" si="4"/>
        <v>75.5</v>
      </c>
      <c r="N52" s="268"/>
      <c r="O52" s="268"/>
      <c r="P52" s="268"/>
      <c r="Q52" s="268"/>
      <c r="R52" s="268"/>
      <c r="S52" s="268"/>
      <c r="T52" s="268"/>
      <c r="U52" s="268"/>
      <c r="V52" s="268"/>
      <c r="W52" s="268"/>
      <c r="X52" s="268"/>
      <c r="Y52" s="268"/>
      <c r="Z52" s="268"/>
      <c r="AA52" s="268"/>
      <c r="AB52" s="268"/>
      <c r="AC52" s="268"/>
      <c r="AD52" s="268"/>
      <c r="AE52" s="268"/>
      <c r="AF52" s="268"/>
      <c r="AG52" s="268"/>
      <c r="AH52" s="268"/>
      <c r="AI52" s="268"/>
      <c r="AJ52" s="268"/>
      <c r="AK52" s="268"/>
      <c r="AL52" s="268"/>
      <c r="AM52" s="268"/>
      <c r="AN52" s="268"/>
      <c r="AO52" s="268"/>
      <c r="AP52" s="268"/>
      <c r="AQ52" s="268"/>
      <c r="AR52" s="268"/>
      <c r="AS52" s="268"/>
      <c r="AT52" s="268"/>
      <c r="AU52" s="268"/>
      <c r="AV52" s="268"/>
      <c r="AW52" s="268"/>
      <c r="AX52" s="268"/>
      <c r="AY52" s="268"/>
      <c r="AZ52" s="268"/>
      <c r="BA52" s="268"/>
      <c r="BB52" s="268"/>
      <c r="BC52" s="268"/>
      <c r="BD52" s="268"/>
      <c r="BE52" s="268"/>
      <c r="BF52" s="268"/>
      <c r="BG52" s="268"/>
      <c r="BH52" s="268"/>
      <c r="BI52" s="268"/>
      <c r="BJ52" s="268"/>
      <c r="BK52" s="268"/>
      <c r="BL52" s="268"/>
      <c r="BM52" s="268"/>
      <c r="BN52" s="268"/>
      <c r="BO52" s="268"/>
      <c r="BP52" s="268"/>
      <c r="BQ52" s="268"/>
      <c r="BR52" s="268"/>
      <c r="BS52" s="268"/>
      <c r="BT52" s="268"/>
      <c r="BU52" s="268"/>
      <c r="BV52" s="268"/>
      <c r="BW52" s="268"/>
      <c r="BX52" s="268"/>
      <c r="BY52" s="268"/>
      <c r="BZ52" s="268"/>
    </row>
    <row r="53" spans="1:78" s="258" customFormat="1" ht="18" customHeight="1" x14ac:dyDescent="0.2">
      <c r="A53" s="265">
        <v>49</v>
      </c>
      <c r="B53" s="420" t="s">
        <v>467</v>
      </c>
      <c r="C53" s="420" t="s">
        <v>421</v>
      </c>
      <c r="D53" s="249" t="s">
        <v>16</v>
      </c>
      <c r="E53" s="249" t="s">
        <v>1561</v>
      </c>
      <c r="F53" s="249" t="s">
        <v>1956</v>
      </c>
      <c r="G53" s="332">
        <v>531</v>
      </c>
      <c r="H53" s="266">
        <f t="shared" si="0"/>
        <v>6372</v>
      </c>
      <c r="I53" s="266">
        <f t="shared" si="1"/>
        <v>44.25</v>
      </c>
      <c r="J53" s="266">
        <f t="shared" si="5"/>
        <v>31.250000000000004</v>
      </c>
      <c r="K53" s="405">
        <v>70.88</v>
      </c>
      <c r="L53" s="422">
        <v>0</v>
      </c>
      <c r="M53" s="266">
        <f t="shared" si="4"/>
        <v>146.38</v>
      </c>
      <c r="N53" s="268"/>
      <c r="O53" s="268"/>
      <c r="P53" s="268"/>
      <c r="Q53" s="268"/>
      <c r="R53" s="268"/>
      <c r="S53" s="268"/>
      <c r="T53" s="268"/>
      <c r="U53" s="268"/>
      <c r="V53" s="268"/>
      <c r="W53" s="268"/>
      <c r="X53" s="268"/>
      <c r="Y53" s="268"/>
      <c r="Z53" s="268"/>
      <c r="AA53" s="268"/>
      <c r="AB53" s="268"/>
      <c r="AC53" s="268"/>
      <c r="AD53" s="268"/>
      <c r="AE53" s="268"/>
      <c r="AF53" s="268"/>
      <c r="AG53" s="268"/>
      <c r="AH53" s="268"/>
      <c r="AI53" s="268"/>
      <c r="AJ53" s="268"/>
      <c r="AK53" s="268"/>
      <c r="AL53" s="268"/>
      <c r="AM53" s="268"/>
      <c r="AN53" s="268"/>
      <c r="AO53" s="268"/>
      <c r="AP53" s="268"/>
      <c r="AQ53" s="268"/>
      <c r="AR53" s="268"/>
      <c r="AS53" s="268"/>
      <c r="AT53" s="268"/>
      <c r="AU53" s="268"/>
      <c r="AV53" s="268"/>
      <c r="AW53" s="268"/>
      <c r="AX53" s="268"/>
      <c r="AY53" s="268"/>
      <c r="AZ53" s="268"/>
      <c r="BA53" s="268"/>
      <c r="BB53" s="268"/>
      <c r="BC53" s="268"/>
      <c r="BD53" s="268"/>
      <c r="BE53" s="268"/>
      <c r="BF53" s="268"/>
      <c r="BG53" s="268"/>
      <c r="BH53" s="268"/>
      <c r="BI53" s="268"/>
      <c r="BJ53" s="268"/>
      <c r="BK53" s="268"/>
      <c r="BL53" s="268"/>
      <c r="BM53" s="268"/>
      <c r="BN53" s="268"/>
      <c r="BO53" s="268"/>
      <c r="BP53" s="268"/>
      <c r="BQ53" s="268"/>
      <c r="BR53" s="268"/>
      <c r="BS53" s="268"/>
      <c r="BT53" s="268"/>
      <c r="BU53" s="268"/>
      <c r="BV53" s="268"/>
      <c r="BW53" s="268"/>
      <c r="BX53" s="268"/>
      <c r="BY53" s="268"/>
      <c r="BZ53" s="268"/>
    </row>
    <row r="54" spans="1:78" s="258" customFormat="1" ht="18" customHeight="1" x14ac:dyDescent="0.2">
      <c r="A54" s="267">
        <v>50</v>
      </c>
      <c r="B54" s="420" t="s">
        <v>469</v>
      </c>
      <c r="C54" s="420" t="s">
        <v>421</v>
      </c>
      <c r="D54" s="249" t="s">
        <v>764</v>
      </c>
      <c r="E54" s="249" t="s">
        <v>1546</v>
      </c>
      <c r="F54" s="249" t="s">
        <v>766</v>
      </c>
      <c r="G54" s="332">
        <v>531</v>
      </c>
      <c r="H54" s="266">
        <f t="shared" si="0"/>
        <v>6372</v>
      </c>
      <c r="I54" s="266">
        <f t="shared" si="1"/>
        <v>44.25</v>
      </c>
      <c r="J54" s="266">
        <f t="shared" si="5"/>
        <v>31.250000000000004</v>
      </c>
      <c r="K54" s="405">
        <v>0</v>
      </c>
      <c r="L54" s="422">
        <v>0</v>
      </c>
      <c r="M54" s="266">
        <f t="shared" si="4"/>
        <v>75.5</v>
      </c>
      <c r="N54" s="268"/>
      <c r="O54" s="268"/>
      <c r="P54" s="268"/>
      <c r="Q54" s="268"/>
      <c r="R54" s="268"/>
      <c r="S54" s="268"/>
      <c r="T54" s="268"/>
      <c r="U54" s="268"/>
      <c r="V54" s="268"/>
      <c r="W54" s="268"/>
      <c r="X54" s="268"/>
      <c r="Y54" s="268"/>
      <c r="Z54" s="268"/>
      <c r="AA54" s="268"/>
      <c r="AB54" s="268"/>
      <c r="AC54" s="268"/>
      <c r="AD54" s="268"/>
      <c r="AE54" s="268"/>
      <c r="AF54" s="268"/>
      <c r="AG54" s="268"/>
      <c r="AH54" s="268"/>
      <c r="AI54" s="268"/>
      <c r="AJ54" s="268"/>
      <c r="AK54" s="268"/>
      <c r="AL54" s="268"/>
      <c r="AM54" s="268"/>
      <c r="AN54" s="268"/>
      <c r="AO54" s="268"/>
      <c r="AP54" s="268"/>
      <c r="AQ54" s="268"/>
      <c r="AR54" s="268"/>
      <c r="AS54" s="268"/>
      <c r="AT54" s="268"/>
      <c r="AU54" s="268"/>
      <c r="AV54" s="268"/>
      <c r="AW54" s="268"/>
      <c r="AX54" s="268"/>
      <c r="AY54" s="268"/>
      <c r="AZ54" s="268"/>
      <c r="BA54" s="268"/>
      <c r="BB54" s="268"/>
      <c r="BC54" s="268"/>
      <c r="BD54" s="268"/>
      <c r="BE54" s="268"/>
      <c r="BF54" s="268"/>
      <c r="BG54" s="268"/>
      <c r="BH54" s="268"/>
      <c r="BI54" s="268"/>
      <c r="BJ54" s="268"/>
      <c r="BK54" s="268"/>
      <c r="BL54" s="268"/>
      <c r="BM54" s="268"/>
      <c r="BN54" s="268"/>
      <c r="BO54" s="268"/>
      <c r="BP54" s="268"/>
      <c r="BQ54" s="268"/>
      <c r="BR54" s="268"/>
      <c r="BS54" s="268"/>
      <c r="BT54" s="268"/>
      <c r="BU54" s="268"/>
      <c r="BV54" s="268"/>
      <c r="BW54" s="268"/>
      <c r="BX54" s="268"/>
      <c r="BY54" s="268"/>
      <c r="BZ54" s="268"/>
    </row>
    <row r="55" spans="1:78" s="258" customFormat="1" ht="18" customHeight="1" x14ac:dyDescent="0.2">
      <c r="A55" s="265">
        <v>51</v>
      </c>
      <c r="B55" s="420" t="s">
        <v>470</v>
      </c>
      <c r="C55" s="420" t="s">
        <v>445</v>
      </c>
      <c r="D55" s="249" t="s">
        <v>764</v>
      </c>
      <c r="E55" s="249" t="s">
        <v>1556</v>
      </c>
      <c r="F55" s="249" t="s">
        <v>767</v>
      </c>
      <c r="G55" s="332">
        <v>584</v>
      </c>
      <c r="H55" s="266">
        <f t="shared" si="0"/>
        <v>7008</v>
      </c>
      <c r="I55" s="266">
        <f t="shared" si="1"/>
        <v>48.666666666666664</v>
      </c>
      <c r="J55" s="266">
        <f t="shared" si="5"/>
        <v>31.250000000000004</v>
      </c>
      <c r="K55" s="405">
        <v>232.63</v>
      </c>
      <c r="L55" s="422">
        <v>0</v>
      </c>
      <c r="M55" s="266">
        <f t="shared" si="4"/>
        <v>312.54666666666668</v>
      </c>
      <c r="N55" s="268"/>
      <c r="O55" s="268"/>
      <c r="P55" s="268"/>
      <c r="Q55" s="268"/>
      <c r="R55" s="268"/>
      <c r="S55" s="268"/>
      <c r="T55" s="268"/>
      <c r="U55" s="268"/>
      <c r="V55" s="268"/>
      <c r="W55" s="268"/>
      <c r="X55" s="268"/>
      <c r="Y55" s="268"/>
      <c r="Z55" s="268"/>
      <c r="AA55" s="268"/>
      <c r="AB55" s="268"/>
      <c r="AC55" s="268"/>
      <c r="AD55" s="268"/>
      <c r="AE55" s="268"/>
      <c r="AF55" s="268"/>
      <c r="AG55" s="268"/>
      <c r="AH55" s="268"/>
      <c r="AI55" s="268"/>
      <c r="AJ55" s="268"/>
      <c r="AK55" s="268"/>
      <c r="AL55" s="268"/>
      <c r="AM55" s="268"/>
      <c r="AN55" s="268"/>
      <c r="AO55" s="268"/>
      <c r="AP55" s="268"/>
      <c r="AQ55" s="268"/>
      <c r="AR55" s="268"/>
      <c r="AS55" s="268"/>
      <c r="AT55" s="268"/>
      <c r="AU55" s="268"/>
      <c r="AV55" s="268"/>
      <c r="AW55" s="268"/>
      <c r="AX55" s="268"/>
      <c r="AY55" s="268"/>
      <c r="AZ55" s="268"/>
      <c r="BA55" s="268"/>
      <c r="BB55" s="268"/>
      <c r="BC55" s="268"/>
      <c r="BD55" s="268"/>
      <c r="BE55" s="268"/>
      <c r="BF55" s="268"/>
      <c r="BG55" s="268"/>
      <c r="BH55" s="268"/>
      <c r="BI55" s="268"/>
      <c r="BJ55" s="268"/>
      <c r="BK55" s="268"/>
      <c r="BL55" s="268"/>
      <c r="BM55" s="268"/>
      <c r="BN55" s="268"/>
      <c r="BO55" s="268"/>
      <c r="BP55" s="268"/>
      <c r="BQ55" s="268"/>
      <c r="BR55" s="268"/>
      <c r="BS55" s="268"/>
      <c r="BT55" s="268"/>
      <c r="BU55" s="268"/>
      <c r="BV55" s="268"/>
      <c r="BW55" s="268"/>
      <c r="BX55" s="268"/>
      <c r="BY55" s="268"/>
      <c r="BZ55" s="268"/>
    </row>
    <row r="56" spans="1:78" s="258" customFormat="1" ht="18" customHeight="1" x14ac:dyDescent="0.2">
      <c r="A56" s="267">
        <v>52</v>
      </c>
      <c r="B56" s="420" t="s">
        <v>471</v>
      </c>
      <c r="C56" s="420" t="s">
        <v>472</v>
      </c>
      <c r="D56" s="249" t="s">
        <v>16</v>
      </c>
      <c r="E56" s="249" t="s">
        <v>1539</v>
      </c>
      <c r="F56" s="249" t="s">
        <v>1947</v>
      </c>
      <c r="G56" s="332">
        <v>1212</v>
      </c>
      <c r="H56" s="266">
        <f t="shared" si="0"/>
        <v>14544</v>
      </c>
      <c r="I56" s="266">
        <f t="shared" si="1"/>
        <v>101</v>
      </c>
      <c r="J56" s="266">
        <f t="shared" si="5"/>
        <v>31.250000000000004</v>
      </c>
      <c r="K56" s="405">
        <v>0</v>
      </c>
      <c r="L56" s="422">
        <v>0</v>
      </c>
      <c r="M56" s="266">
        <f t="shared" si="4"/>
        <v>132.25</v>
      </c>
      <c r="N56" s="268"/>
      <c r="O56" s="268"/>
      <c r="P56" s="268"/>
      <c r="Q56" s="268"/>
      <c r="R56" s="268"/>
      <c r="S56" s="268"/>
      <c r="T56" s="268"/>
      <c r="U56" s="268"/>
      <c r="V56" s="268"/>
      <c r="W56" s="268"/>
      <c r="X56" s="268"/>
      <c r="Y56" s="268"/>
      <c r="Z56" s="268"/>
      <c r="AA56" s="268"/>
      <c r="AB56" s="268"/>
      <c r="AC56" s="268"/>
      <c r="AD56" s="268"/>
      <c r="AE56" s="268"/>
      <c r="AF56" s="268"/>
      <c r="AG56" s="268"/>
      <c r="AH56" s="268"/>
      <c r="AI56" s="268"/>
      <c r="AJ56" s="268"/>
      <c r="AK56" s="268"/>
      <c r="AL56" s="268"/>
      <c r="AM56" s="268"/>
      <c r="AN56" s="268"/>
      <c r="AO56" s="268"/>
      <c r="AP56" s="268"/>
      <c r="AQ56" s="268"/>
      <c r="AR56" s="268"/>
      <c r="AS56" s="268"/>
      <c r="AT56" s="268"/>
      <c r="AU56" s="268"/>
      <c r="AV56" s="268"/>
      <c r="AW56" s="268"/>
      <c r="AX56" s="268"/>
      <c r="AY56" s="268"/>
      <c r="AZ56" s="268"/>
      <c r="BA56" s="268"/>
      <c r="BB56" s="268"/>
      <c r="BC56" s="268"/>
      <c r="BD56" s="268"/>
      <c r="BE56" s="268"/>
      <c r="BF56" s="268"/>
      <c r="BG56" s="268"/>
      <c r="BH56" s="268"/>
      <c r="BI56" s="268"/>
      <c r="BJ56" s="268"/>
      <c r="BK56" s="268"/>
      <c r="BL56" s="268"/>
      <c r="BM56" s="268"/>
      <c r="BN56" s="268"/>
      <c r="BO56" s="268"/>
      <c r="BP56" s="268"/>
      <c r="BQ56" s="268"/>
      <c r="BR56" s="268"/>
      <c r="BS56" s="268"/>
      <c r="BT56" s="268"/>
      <c r="BU56" s="268"/>
      <c r="BV56" s="268"/>
      <c r="BW56" s="268"/>
      <c r="BX56" s="268"/>
      <c r="BY56" s="268"/>
      <c r="BZ56" s="268"/>
    </row>
    <row r="57" spans="1:78" s="258" customFormat="1" ht="18" customHeight="1" x14ac:dyDescent="0.2">
      <c r="A57" s="265">
        <v>53</v>
      </c>
      <c r="B57" s="245" t="s">
        <v>2020</v>
      </c>
      <c r="C57" s="245" t="s">
        <v>2021</v>
      </c>
      <c r="D57" s="249" t="s">
        <v>16</v>
      </c>
      <c r="E57" s="249" t="s">
        <v>2036</v>
      </c>
      <c r="F57" s="249" t="s">
        <v>1946</v>
      </c>
      <c r="G57" s="332">
        <v>622</v>
      </c>
      <c r="H57" s="266">
        <f t="shared" si="0"/>
        <v>7464</v>
      </c>
      <c r="I57" s="266">
        <f t="shared" si="1"/>
        <v>51.833333333333336</v>
      </c>
      <c r="J57" s="266">
        <f t="shared" si="5"/>
        <v>31.250000000000004</v>
      </c>
      <c r="K57" s="405">
        <v>0</v>
      </c>
      <c r="L57" s="422">
        <v>0</v>
      </c>
      <c r="M57" s="266">
        <f t="shared" si="4"/>
        <v>83.083333333333343</v>
      </c>
      <c r="N57" s="268"/>
      <c r="O57" s="268"/>
      <c r="P57" s="268"/>
      <c r="Q57" s="268"/>
      <c r="R57" s="268"/>
      <c r="S57" s="268"/>
      <c r="T57" s="268"/>
      <c r="U57" s="268"/>
      <c r="V57" s="268"/>
      <c r="W57" s="268"/>
      <c r="X57" s="268"/>
      <c r="Y57" s="268"/>
      <c r="Z57" s="268"/>
      <c r="AA57" s="268"/>
      <c r="AB57" s="268"/>
      <c r="AC57" s="268"/>
      <c r="AD57" s="268"/>
      <c r="AE57" s="268"/>
      <c r="AF57" s="268"/>
      <c r="AG57" s="268"/>
      <c r="AH57" s="268"/>
      <c r="AI57" s="268"/>
      <c r="AJ57" s="268"/>
      <c r="AK57" s="268"/>
      <c r="AL57" s="268"/>
      <c r="AM57" s="268"/>
      <c r="AN57" s="268"/>
      <c r="AO57" s="268"/>
      <c r="AP57" s="268"/>
      <c r="AQ57" s="268"/>
      <c r="AR57" s="268"/>
      <c r="AS57" s="268"/>
      <c r="AT57" s="268"/>
      <c r="AU57" s="268"/>
      <c r="AV57" s="268"/>
      <c r="AW57" s="268"/>
      <c r="AX57" s="268"/>
      <c r="AY57" s="268"/>
      <c r="AZ57" s="268"/>
      <c r="BA57" s="268"/>
      <c r="BB57" s="268"/>
      <c r="BC57" s="268"/>
      <c r="BD57" s="268"/>
      <c r="BE57" s="268"/>
      <c r="BF57" s="268"/>
      <c r="BG57" s="268"/>
      <c r="BH57" s="268"/>
      <c r="BI57" s="268"/>
      <c r="BJ57" s="268"/>
      <c r="BK57" s="268"/>
      <c r="BL57" s="268"/>
      <c r="BM57" s="268"/>
      <c r="BN57" s="268"/>
      <c r="BO57" s="268"/>
      <c r="BP57" s="268"/>
      <c r="BQ57" s="268"/>
      <c r="BR57" s="268"/>
      <c r="BS57" s="268"/>
      <c r="BT57" s="268"/>
      <c r="BU57" s="268"/>
      <c r="BV57" s="268"/>
      <c r="BW57" s="268"/>
      <c r="BX57" s="268"/>
      <c r="BY57" s="268"/>
      <c r="BZ57" s="268"/>
    </row>
    <row r="58" spans="1:78" s="258" customFormat="1" ht="18" customHeight="1" x14ac:dyDescent="0.2">
      <c r="A58" s="267">
        <v>54</v>
      </c>
      <c r="B58" s="245" t="s">
        <v>2023</v>
      </c>
      <c r="C58" s="245" t="s">
        <v>2024</v>
      </c>
      <c r="D58" s="249" t="s">
        <v>16</v>
      </c>
      <c r="E58" s="249" t="s">
        <v>1562</v>
      </c>
      <c r="F58" s="249" t="s">
        <v>1959</v>
      </c>
      <c r="G58" s="332">
        <v>901</v>
      </c>
      <c r="H58" s="266">
        <f t="shared" si="0"/>
        <v>10812</v>
      </c>
      <c r="I58" s="266">
        <f t="shared" si="1"/>
        <v>75.083333333333329</v>
      </c>
      <c r="J58" s="266">
        <f t="shared" si="5"/>
        <v>31.250000000000004</v>
      </c>
      <c r="K58" s="405">
        <v>0</v>
      </c>
      <c r="L58" s="422">
        <v>0</v>
      </c>
      <c r="M58" s="266">
        <f t="shared" si="4"/>
        <v>106.33333333333333</v>
      </c>
      <c r="N58" s="268"/>
      <c r="O58" s="268"/>
      <c r="P58" s="268"/>
      <c r="Q58" s="268"/>
      <c r="R58" s="268"/>
      <c r="S58" s="268"/>
      <c r="T58" s="268"/>
      <c r="U58" s="268"/>
      <c r="V58" s="268"/>
      <c r="W58" s="268"/>
      <c r="X58" s="268"/>
      <c r="Y58" s="268"/>
      <c r="Z58" s="268"/>
      <c r="AA58" s="268"/>
      <c r="AB58" s="268"/>
      <c r="AC58" s="268"/>
      <c r="AD58" s="268"/>
      <c r="AE58" s="268"/>
      <c r="AF58" s="268"/>
      <c r="AG58" s="268"/>
      <c r="AH58" s="268"/>
      <c r="AI58" s="268"/>
      <c r="AJ58" s="268"/>
      <c r="AK58" s="268"/>
      <c r="AL58" s="268"/>
      <c r="AM58" s="268"/>
      <c r="AN58" s="268"/>
      <c r="AO58" s="268"/>
      <c r="AP58" s="268"/>
      <c r="AQ58" s="268"/>
      <c r="AR58" s="268"/>
      <c r="AS58" s="268"/>
      <c r="AT58" s="268"/>
      <c r="AU58" s="268"/>
      <c r="AV58" s="268"/>
      <c r="AW58" s="268"/>
      <c r="AX58" s="268"/>
      <c r="AY58" s="268"/>
      <c r="AZ58" s="268"/>
      <c r="BA58" s="268"/>
      <c r="BB58" s="268"/>
      <c r="BC58" s="268"/>
      <c r="BD58" s="268"/>
      <c r="BE58" s="268"/>
      <c r="BF58" s="268"/>
      <c r="BG58" s="268"/>
      <c r="BH58" s="268"/>
      <c r="BI58" s="268"/>
      <c r="BJ58" s="268"/>
      <c r="BK58" s="268"/>
      <c r="BL58" s="268"/>
      <c r="BM58" s="268"/>
      <c r="BN58" s="268"/>
      <c r="BO58" s="268"/>
      <c r="BP58" s="268"/>
      <c r="BQ58" s="268"/>
      <c r="BR58" s="268"/>
      <c r="BS58" s="268"/>
      <c r="BT58" s="268"/>
      <c r="BU58" s="268"/>
      <c r="BV58" s="268"/>
      <c r="BW58" s="268"/>
      <c r="BX58" s="268"/>
      <c r="BY58" s="268"/>
      <c r="BZ58" s="268"/>
    </row>
    <row r="59" spans="1:78" s="258" customFormat="1" ht="18" customHeight="1" x14ac:dyDescent="0.2">
      <c r="A59" s="265">
        <v>55</v>
      </c>
      <c r="B59" s="420" t="s">
        <v>473</v>
      </c>
      <c r="C59" s="420" t="s">
        <v>421</v>
      </c>
      <c r="D59" s="249" t="s">
        <v>764</v>
      </c>
      <c r="E59" s="249" t="s">
        <v>1556</v>
      </c>
      <c r="F59" s="249" t="s">
        <v>766</v>
      </c>
      <c r="G59" s="332">
        <v>531</v>
      </c>
      <c r="H59" s="266">
        <f t="shared" si="0"/>
        <v>6372</v>
      </c>
      <c r="I59" s="266">
        <f t="shared" si="1"/>
        <v>44.25</v>
      </c>
      <c r="J59" s="266">
        <f t="shared" si="5"/>
        <v>31.250000000000004</v>
      </c>
      <c r="K59" s="405">
        <v>70.8</v>
      </c>
      <c r="L59" s="422">
        <v>0</v>
      </c>
      <c r="M59" s="266">
        <f t="shared" si="4"/>
        <v>146.30000000000001</v>
      </c>
      <c r="N59" s="268"/>
      <c r="O59" s="268"/>
      <c r="P59" s="268"/>
      <c r="Q59" s="268"/>
      <c r="R59" s="268"/>
      <c r="S59" s="268"/>
      <c r="T59" s="268"/>
      <c r="U59" s="268"/>
      <c r="V59" s="268"/>
      <c r="W59" s="268"/>
      <c r="X59" s="268"/>
      <c r="Y59" s="268"/>
      <c r="Z59" s="268"/>
      <c r="AA59" s="268"/>
      <c r="AB59" s="268"/>
      <c r="AC59" s="268"/>
      <c r="AD59" s="268"/>
      <c r="AE59" s="268"/>
      <c r="AF59" s="268"/>
      <c r="AG59" s="268"/>
      <c r="AH59" s="268"/>
      <c r="AI59" s="268"/>
      <c r="AJ59" s="268"/>
      <c r="AK59" s="268"/>
      <c r="AL59" s="268"/>
      <c r="AM59" s="268"/>
      <c r="AN59" s="268"/>
      <c r="AO59" s="268"/>
      <c r="AP59" s="268"/>
      <c r="AQ59" s="268"/>
      <c r="AR59" s="268"/>
      <c r="AS59" s="268"/>
      <c r="AT59" s="268"/>
      <c r="AU59" s="268"/>
      <c r="AV59" s="268"/>
      <c r="AW59" s="268"/>
      <c r="AX59" s="268"/>
      <c r="AY59" s="268"/>
      <c r="AZ59" s="268"/>
      <c r="BA59" s="268"/>
      <c r="BB59" s="268"/>
      <c r="BC59" s="268"/>
      <c r="BD59" s="268"/>
      <c r="BE59" s="268"/>
      <c r="BF59" s="268"/>
      <c r="BG59" s="268"/>
      <c r="BH59" s="268"/>
      <c r="BI59" s="268"/>
      <c r="BJ59" s="268"/>
      <c r="BK59" s="268"/>
      <c r="BL59" s="268"/>
      <c r="BM59" s="268"/>
      <c r="BN59" s="268"/>
      <c r="BO59" s="268"/>
      <c r="BP59" s="268"/>
      <c r="BQ59" s="268"/>
      <c r="BR59" s="268"/>
      <c r="BS59" s="268"/>
      <c r="BT59" s="268"/>
      <c r="BU59" s="268"/>
      <c r="BV59" s="268"/>
      <c r="BW59" s="268"/>
      <c r="BX59" s="268"/>
      <c r="BY59" s="268"/>
      <c r="BZ59" s="268"/>
    </row>
    <row r="60" spans="1:78" s="258" customFormat="1" ht="18" customHeight="1" x14ac:dyDescent="0.2">
      <c r="A60" s="267">
        <v>56</v>
      </c>
      <c r="B60" s="420" t="s">
        <v>474</v>
      </c>
      <c r="C60" s="425" t="s">
        <v>421</v>
      </c>
      <c r="D60" s="249" t="s">
        <v>16</v>
      </c>
      <c r="E60" s="249" t="s">
        <v>1561</v>
      </c>
      <c r="F60" s="249" t="s">
        <v>1956</v>
      </c>
      <c r="G60" s="332">
        <v>531</v>
      </c>
      <c r="H60" s="266">
        <f t="shared" si="0"/>
        <v>6372</v>
      </c>
      <c r="I60" s="266">
        <f t="shared" si="1"/>
        <v>44.25</v>
      </c>
      <c r="J60" s="266">
        <f t="shared" si="5"/>
        <v>31.250000000000004</v>
      </c>
      <c r="K60" s="405">
        <v>141.76</v>
      </c>
      <c r="L60" s="422">
        <v>0</v>
      </c>
      <c r="M60" s="266">
        <f t="shared" si="4"/>
        <v>217.26</v>
      </c>
      <c r="N60" s="268"/>
      <c r="O60" s="268"/>
      <c r="P60" s="268"/>
      <c r="Q60" s="268"/>
      <c r="R60" s="268"/>
      <c r="S60" s="268"/>
      <c r="T60" s="268"/>
      <c r="U60" s="268"/>
      <c r="V60" s="268"/>
      <c r="W60" s="268"/>
      <c r="X60" s="268"/>
      <c r="Y60" s="268"/>
      <c r="Z60" s="268"/>
      <c r="AA60" s="268"/>
      <c r="AB60" s="268"/>
      <c r="AC60" s="268"/>
      <c r="AD60" s="268"/>
      <c r="AE60" s="268"/>
      <c r="AF60" s="268"/>
      <c r="AG60" s="268"/>
      <c r="AH60" s="268"/>
      <c r="AI60" s="268"/>
      <c r="AJ60" s="268"/>
      <c r="AK60" s="268"/>
      <c r="AL60" s="268"/>
      <c r="AM60" s="268"/>
      <c r="AN60" s="268"/>
      <c r="AO60" s="268"/>
      <c r="AP60" s="268"/>
      <c r="AQ60" s="268"/>
      <c r="AR60" s="268"/>
      <c r="AS60" s="268"/>
      <c r="AT60" s="268"/>
      <c r="AU60" s="268"/>
      <c r="AV60" s="268"/>
      <c r="AW60" s="268"/>
      <c r="AX60" s="268"/>
      <c r="AY60" s="268"/>
      <c r="AZ60" s="268"/>
      <c r="BA60" s="268"/>
      <c r="BB60" s="268"/>
      <c r="BC60" s="268"/>
      <c r="BD60" s="268"/>
      <c r="BE60" s="268"/>
      <c r="BF60" s="268"/>
      <c r="BG60" s="268"/>
      <c r="BH60" s="268"/>
      <c r="BI60" s="268"/>
      <c r="BJ60" s="268"/>
      <c r="BK60" s="268"/>
      <c r="BL60" s="268"/>
      <c r="BM60" s="268"/>
      <c r="BN60" s="268"/>
      <c r="BO60" s="268"/>
      <c r="BP60" s="268"/>
      <c r="BQ60" s="268"/>
      <c r="BR60" s="268"/>
      <c r="BS60" s="268"/>
      <c r="BT60" s="268"/>
      <c r="BU60" s="268"/>
      <c r="BV60" s="268"/>
      <c r="BW60" s="268"/>
      <c r="BX60" s="268"/>
      <c r="BY60" s="268"/>
      <c r="BZ60" s="268"/>
    </row>
    <row r="61" spans="1:78" s="258" customFormat="1" ht="18" customHeight="1" x14ac:dyDescent="0.2">
      <c r="A61" s="265">
        <v>57</v>
      </c>
      <c r="B61" s="420" t="s">
        <v>475</v>
      </c>
      <c r="C61" s="420" t="s">
        <v>400</v>
      </c>
      <c r="D61" s="249" t="s">
        <v>16</v>
      </c>
      <c r="E61" s="249" t="s">
        <v>1539</v>
      </c>
      <c r="F61" s="249" t="s">
        <v>1945</v>
      </c>
      <c r="G61" s="332">
        <v>393</v>
      </c>
      <c r="H61" s="266">
        <f t="shared" si="0"/>
        <v>4716</v>
      </c>
      <c r="I61" s="266">
        <f t="shared" si="1"/>
        <v>32.75</v>
      </c>
      <c r="J61" s="266">
        <f t="shared" si="5"/>
        <v>31.250000000000004</v>
      </c>
      <c r="K61" s="405">
        <v>0</v>
      </c>
      <c r="L61" s="422">
        <v>0</v>
      </c>
      <c r="M61" s="266">
        <f t="shared" si="4"/>
        <v>64</v>
      </c>
      <c r="N61" s="268"/>
      <c r="O61" s="268"/>
      <c r="P61" s="268"/>
      <c r="Q61" s="268"/>
      <c r="R61" s="268"/>
      <c r="S61" s="268"/>
      <c r="T61" s="268"/>
      <c r="U61" s="268"/>
      <c r="V61" s="268"/>
      <c r="W61" s="268"/>
      <c r="X61" s="268"/>
      <c r="Y61" s="268"/>
      <c r="Z61" s="268"/>
      <c r="AA61" s="268"/>
      <c r="AB61" s="268"/>
      <c r="AC61" s="268"/>
      <c r="AD61" s="268"/>
      <c r="AE61" s="268"/>
      <c r="AF61" s="268"/>
      <c r="AG61" s="268"/>
      <c r="AH61" s="268"/>
      <c r="AI61" s="268"/>
      <c r="AJ61" s="268"/>
      <c r="AK61" s="268"/>
      <c r="AL61" s="268"/>
      <c r="AM61" s="268"/>
      <c r="AN61" s="268"/>
      <c r="AO61" s="268"/>
      <c r="AP61" s="268"/>
      <c r="AQ61" s="268"/>
      <c r="AR61" s="268"/>
      <c r="AS61" s="268"/>
      <c r="AT61" s="268"/>
      <c r="AU61" s="268"/>
      <c r="AV61" s="268"/>
      <c r="AW61" s="268"/>
      <c r="AX61" s="268"/>
      <c r="AY61" s="268"/>
      <c r="AZ61" s="268"/>
      <c r="BA61" s="268"/>
      <c r="BB61" s="268"/>
      <c r="BC61" s="268"/>
      <c r="BD61" s="268"/>
      <c r="BE61" s="268"/>
      <c r="BF61" s="268"/>
      <c r="BG61" s="268"/>
      <c r="BH61" s="268"/>
      <c r="BI61" s="268"/>
      <c r="BJ61" s="268"/>
      <c r="BK61" s="268"/>
      <c r="BL61" s="268"/>
      <c r="BM61" s="268"/>
      <c r="BN61" s="268"/>
      <c r="BO61" s="268"/>
      <c r="BP61" s="268"/>
      <c r="BQ61" s="268"/>
      <c r="BR61" s="268"/>
      <c r="BS61" s="268"/>
      <c r="BT61" s="268"/>
      <c r="BU61" s="268"/>
      <c r="BV61" s="268"/>
      <c r="BW61" s="268"/>
      <c r="BX61" s="268"/>
      <c r="BY61" s="268"/>
      <c r="BZ61" s="268"/>
    </row>
    <row r="62" spans="1:78" s="258" customFormat="1" ht="18" customHeight="1" x14ac:dyDescent="0.2">
      <c r="A62" s="267">
        <v>58</v>
      </c>
      <c r="B62" s="420" t="s">
        <v>476</v>
      </c>
      <c r="C62" s="420" t="s">
        <v>477</v>
      </c>
      <c r="D62" s="249" t="s">
        <v>764</v>
      </c>
      <c r="E62" s="249" t="s">
        <v>1563</v>
      </c>
      <c r="F62" s="249" t="s">
        <v>766</v>
      </c>
      <c r="G62" s="332">
        <v>531</v>
      </c>
      <c r="H62" s="266">
        <f t="shared" si="0"/>
        <v>6372</v>
      </c>
      <c r="I62" s="266">
        <f t="shared" si="1"/>
        <v>44.25</v>
      </c>
      <c r="J62" s="266">
        <f t="shared" si="5"/>
        <v>31.250000000000004</v>
      </c>
      <c r="K62" s="405">
        <v>258.86</v>
      </c>
      <c r="L62" s="422">
        <v>0</v>
      </c>
      <c r="M62" s="266">
        <f t="shared" si="4"/>
        <v>334.36</v>
      </c>
      <c r="N62" s="268"/>
      <c r="O62" s="268"/>
      <c r="P62" s="268"/>
      <c r="Q62" s="268"/>
      <c r="R62" s="268"/>
      <c r="S62" s="268"/>
      <c r="T62" s="268"/>
      <c r="U62" s="268"/>
      <c r="V62" s="268"/>
      <c r="W62" s="268"/>
      <c r="X62" s="268"/>
      <c r="Y62" s="268"/>
      <c r="Z62" s="268"/>
      <c r="AA62" s="268"/>
      <c r="AB62" s="268"/>
      <c r="AC62" s="268"/>
      <c r="AD62" s="268"/>
      <c r="AE62" s="268"/>
      <c r="AF62" s="268"/>
      <c r="AG62" s="268"/>
      <c r="AH62" s="268"/>
      <c r="AI62" s="268"/>
      <c r="AJ62" s="268"/>
      <c r="AK62" s="268"/>
      <c r="AL62" s="268"/>
      <c r="AM62" s="268"/>
      <c r="AN62" s="268"/>
      <c r="AO62" s="268"/>
      <c r="AP62" s="268"/>
      <c r="AQ62" s="268"/>
      <c r="AR62" s="268"/>
      <c r="AS62" s="268"/>
      <c r="AT62" s="268"/>
      <c r="AU62" s="268"/>
      <c r="AV62" s="268"/>
      <c r="AW62" s="268"/>
      <c r="AX62" s="268"/>
      <c r="AY62" s="268"/>
      <c r="AZ62" s="268"/>
      <c r="BA62" s="268"/>
      <c r="BB62" s="268"/>
      <c r="BC62" s="268"/>
      <c r="BD62" s="268"/>
      <c r="BE62" s="268"/>
      <c r="BF62" s="268"/>
      <c r="BG62" s="268"/>
      <c r="BH62" s="268"/>
      <c r="BI62" s="268"/>
      <c r="BJ62" s="268"/>
      <c r="BK62" s="268"/>
      <c r="BL62" s="268"/>
      <c r="BM62" s="268"/>
      <c r="BN62" s="268"/>
      <c r="BO62" s="268"/>
      <c r="BP62" s="268"/>
      <c r="BQ62" s="268"/>
      <c r="BR62" s="268"/>
      <c r="BS62" s="268"/>
      <c r="BT62" s="268"/>
      <c r="BU62" s="268"/>
      <c r="BV62" s="268"/>
      <c r="BW62" s="268"/>
      <c r="BX62" s="268"/>
      <c r="BY62" s="268"/>
      <c r="BZ62" s="268"/>
    </row>
    <row r="63" spans="1:78" s="258" customFormat="1" ht="18" customHeight="1" x14ac:dyDescent="0.2">
      <c r="A63" s="265">
        <v>59</v>
      </c>
      <c r="B63" s="420" t="s">
        <v>478</v>
      </c>
      <c r="C63" s="420" t="s">
        <v>400</v>
      </c>
      <c r="D63" s="249" t="s">
        <v>16</v>
      </c>
      <c r="E63" s="249" t="s">
        <v>1539</v>
      </c>
      <c r="F63" s="249" t="s">
        <v>1945</v>
      </c>
      <c r="G63" s="332">
        <v>393</v>
      </c>
      <c r="H63" s="266">
        <f t="shared" si="0"/>
        <v>4716</v>
      </c>
      <c r="I63" s="266">
        <f t="shared" si="1"/>
        <v>32.75</v>
      </c>
      <c r="J63" s="266">
        <f t="shared" si="5"/>
        <v>31.250000000000004</v>
      </c>
      <c r="K63" s="405">
        <v>0</v>
      </c>
      <c r="L63" s="422">
        <v>0</v>
      </c>
      <c r="M63" s="266">
        <f t="shared" si="4"/>
        <v>64</v>
      </c>
      <c r="N63" s="268"/>
      <c r="O63" s="268"/>
      <c r="P63" s="268"/>
      <c r="Q63" s="268"/>
      <c r="R63" s="268"/>
      <c r="S63" s="268"/>
      <c r="T63" s="268"/>
      <c r="U63" s="268"/>
      <c r="V63" s="268"/>
      <c r="W63" s="268"/>
      <c r="X63" s="268"/>
      <c r="Y63" s="268"/>
      <c r="Z63" s="268"/>
      <c r="AA63" s="268"/>
      <c r="AB63" s="268"/>
      <c r="AC63" s="268"/>
      <c r="AD63" s="268"/>
      <c r="AE63" s="268"/>
      <c r="AF63" s="268"/>
      <c r="AG63" s="268"/>
      <c r="AH63" s="268"/>
      <c r="AI63" s="268"/>
      <c r="AJ63" s="268"/>
      <c r="AK63" s="268"/>
      <c r="AL63" s="268"/>
      <c r="AM63" s="268"/>
      <c r="AN63" s="268"/>
      <c r="AO63" s="268"/>
      <c r="AP63" s="268"/>
      <c r="AQ63" s="268"/>
      <c r="AR63" s="268"/>
      <c r="AS63" s="268"/>
      <c r="AT63" s="268"/>
      <c r="AU63" s="268"/>
      <c r="AV63" s="268"/>
      <c r="AW63" s="268"/>
      <c r="AX63" s="268"/>
      <c r="AY63" s="268"/>
      <c r="AZ63" s="268"/>
      <c r="BA63" s="268"/>
      <c r="BB63" s="268"/>
      <c r="BC63" s="268"/>
      <c r="BD63" s="268"/>
      <c r="BE63" s="268"/>
      <c r="BF63" s="268"/>
      <c r="BG63" s="268"/>
      <c r="BH63" s="268"/>
      <c r="BI63" s="268"/>
      <c r="BJ63" s="268"/>
      <c r="BK63" s="268"/>
      <c r="BL63" s="268"/>
      <c r="BM63" s="268"/>
      <c r="BN63" s="268"/>
      <c r="BO63" s="268"/>
      <c r="BP63" s="268"/>
      <c r="BQ63" s="268"/>
      <c r="BR63" s="268"/>
      <c r="BS63" s="268"/>
      <c r="BT63" s="268"/>
      <c r="BU63" s="268"/>
      <c r="BV63" s="268"/>
      <c r="BW63" s="268"/>
      <c r="BX63" s="268"/>
      <c r="BY63" s="268"/>
      <c r="BZ63" s="268"/>
    </row>
    <row r="64" spans="1:78" s="258" customFormat="1" ht="18" customHeight="1" x14ac:dyDescent="0.2">
      <c r="A64" s="267">
        <v>60</v>
      </c>
      <c r="B64" s="420" t="s">
        <v>479</v>
      </c>
      <c r="C64" s="420" t="s">
        <v>769</v>
      </c>
      <c r="D64" s="249" t="s">
        <v>764</v>
      </c>
      <c r="E64" s="249" t="s">
        <v>1556</v>
      </c>
      <c r="F64" s="249" t="s">
        <v>766</v>
      </c>
      <c r="G64" s="332">
        <v>531</v>
      </c>
      <c r="H64" s="266">
        <f t="shared" si="0"/>
        <v>6372</v>
      </c>
      <c r="I64" s="266">
        <f t="shared" si="1"/>
        <v>44.25</v>
      </c>
      <c r="J64" s="266">
        <f t="shared" si="5"/>
        <v>31.250000000000004</v>
      </c>
      <c r="K64" s="405">
        <v>0</v>
      </c>
      <c r="L64" s="422">
        <v>0</v>
      </c>
      <c r="M64" s="266">
        <f t="shared" si="4"/>
        <v>75.5</v>
      </c>
      <c r="N64" s="268"/>
      <c r="O64" s="268"/>
      <c r="P64" s="268"/>
      <c r="Q64" s="268"/>
      <c r="R64" s="268"/>
      <c r="S64" s="268"/>
      <c r="T64" s="268"/>
      <c r="U64" s="268"/>
      <c r="V64" s="268"/>
      <c r="W64" s="268"/>
      <c r="X64" s="268"/>
      <c r="Y64" s="268"/>
      <c r="Z64" s="268"/>
      <c r="AA64" s="268"/>
      <c r="AB64" s="268"/>
      <c r="AC64" s="268"/>
      <c r="AD64" s="268"/>
      <c r="AE64" s="268"/>
      <c r="AF64" s="268"/>
      <c r="AG64" s="268"/>
      <c r="AH64" s="268"/>
      <c r="AI64" s="268"/>
      <c r="AJ64" s="268"/>
      <c r="AK64" s="268"/>
      <c r="AL64" s="268"/>
      <c r="AM64" s="268"/>
      <c r="AN64" s="268"/>
      <c r="AO64" s="268"/>
      <c r="AP64" s="268"/>
      <c r="AQ64" s="268"/>
      <c r="AR64" s="268"/>
      <c r="AS64" s="268"/>
      <c r="AT64" s="268"/>
      <c r="AU64" s="268"/>
      <c r="AV64" s="268"/>
      <c r="AW64" s="268"/>
      <c r="AX64" s="268"/>
      <c r="AY64" s="268"/>
      <c r="AZ64" s="268"/>
      <c r="BA64" s="268"/>
      <c r="BB64" s="268"/>
      <c r="BC64" s="268"/>
      <c r="BD64" s="268"/>
      <c r="BE64" s="268"/>
      <c r="BF64" s="268"/>
      <c r="BG64" s="268"/>
      <c r="BH64" s="268"/>
      <c r="BI64" s="268"/>
      <c r="BJ64" s="268"/>
      <c r="BK64" s="268"/>
      <c r="BL64" s="268"/>
      <c r="BM64" s="268"/>
      <c r="BN64" s="268"/>
      <c r="BO64" s="268"/>
      <c r="BP64" s="268"/>
      <c r="BQ64" s="268"/>
      <c r="BR64" s="268"/>
      <c r="BS64" s="268"/>
      <c r="BT64" s="268"/>
      <c r="BU64" s="268"/>
      <c r="BV64" s="268"/>
      <c r="BW64" s="268"/>
      <c r="BX64" s="268"/>
      <c r="BY64" s="268"/>
      <c r="BZ64" s="268"/>
    </row>
    <row r="65" spans="1:78" s="258" customFormat="1" ht="18" customHeight="1" x14ac:dyDescent="0.2">
      <c r="A65" s="265">
        <v>61</v>
      </c>
      <c r="B65" s="420" t="s">
        <v>1726</v>
      </c>
      <c r="C65" s="426" t="s">
        <v>1727</v>
      </c>
      <c r="D65" s="249" t="s">
        <v>16</v>
      </c>
      <c r="E65" s="249" t="s">
        <v>1539</v>
      </c>
      <c r="F65" s="249" t="s">
        <v>1945</v>
      </c>
      <c r="G65" s="332">
        <v>463</v>
      </c>
      <c r="H65" s="266">
        <f t="shared" si="0"/>
        <v>5556</v>
      </c>
      <c r="I65" s="266">
        <f t="shared" si="1"/>
        <v>38.583333333333336</v>
      </c>
      <c r="J65" s="266">
        <f t="shared" si="5"/>
        <v>31.250000000000004</v>
      </c>
      <c r="K65" s="405">
        <v>0</v>
      </c>
      <c r="L65" s="422">
        <v>0</v>
      </c>
      <c r="M65" s="266">
        <f t="shared" si="4"/>
        <v>69.833333333333343</v>
      </c>
      <c r="N65" s="268"/>
      <c r="O65" s="268"/>
      <c r="P65" s="268"/>
      <c r="Q65" s="268"/>
      <c r="R65" s="268"/>
      <c r="S65" s="268"/>
      <c r="T65" s="268"/>
      <c r="U65" s="268"/>
      <c r="V65" s="268"/>
      <c r="W65" s="268"/>
      <c r="X65" s="268"/>
      <c r="Y65" s="268"/>
      <c r="Z65" s="268"/>
      <c r="AA65" s="268"/>
      <c r="AB65" s="268"/>
      <c r="AC65" s="268"/>
      <c r="AD65" s="268"/>
      <c r="AE65" s="268"/>
      <c r="AF65" s="268"/>
      <c r="AG65" s="268"/>
      <c r="AH65" s="268"/>
      <c r="AI65" s="268"/>
      <c r="AJ65" s="268"/>
      <c r="AK65" s="268"/>
      <c r="AL65" s="268"/>
      <c r="AM65" s="268"/>
      <c r="AN65" s="268"/>
      <c r="AO65" s="268"/>
      <c r="AP65" s="268"/>
      <c r="AQ65" s="268"/>
      <c r="AR65" s="268"/>
      <c r="AS65" s="268"/>
      <c r="AT65" s="268"/>
      <c r="AU65" s="268"/>
      <c r="AV65" s="268"/>
      <c r="AW65" s="268"/>
      <c r="AX65" s="268"/>
      <c r="AY65" s="268"/>
      <c r="AZ65" s="268"/>
      <c r="BA65" s="268"/>
      <c r="BB65" s="268"/>
      <c r="BC65" s="268"/>
      <c r="BD65" s="268"/>
      <c r="BE65" s="268"/>
      <c r="BF65" s="268"/>
      <c r="BG65" s="268"/>
      <c r="BH65" s="268"/>
      <c r="BI65" s="268"/>
      <c r="BJ65" s="268"/>
      <c r="BK65" s="268"/>
      <c r="BL65" s="268"/>
      <c r="BM65" s="268"/>
      <c r="BN65" s="268"/>
      <c r="BO65" s="268"/>
      <c r="BP65" s="268"/>
      <c r="BQ65" s="268"/>
      <c r="BR65" s="268"/>
      <c r="BS65" s="268"/>
      <c r="BT65" s="268"/>
      <c r="BU65" s="268"/>
      <c r="BV65" s="268"/>
      <c r="BW65" s="268"/>
      <c r="BX65" s="268"/>
      <c r="BY65" s="268"/>
      <c r="BZ65" s="268"/>
    </row>
    <row r="66" spans="1:78" s="258" customFormat="1" ht="18" customHeight="1" x14ac:dyDescent="0.2">
      <c r="A66" s="267">
        <v>62</v>
      </c>
      <c r="B66" s="420" t="s">
        <v>480</v>
      </c>
      <c r="C66" s="420" t="s">
        <v>453</v>
      </c>
      <c r="D66" s="249" t="s">
        <v>764</v>
      </c>
      <c r="E66" s="249" t="s">
        <v>1559</v>
      </c>
      <c r="F66" s="249" t="s">
        <v>766</v>
      </c>
      <c r="G66" s="332">
        <v>531</v>
      </c>
      <c r="H66" s="266">
        <f t="shared" si="0"/>
        <v>6372</v>
      </c>
      <c r="I66" s="266">
        <f t="shared" si="1"/>
        <v>44.25</v>
      </c>
      <c r="J66" s="266">
        <f t="shared" si="5"/>
        <v>31.250000000000004</v>
      </c>
      <c r="K66" s="405">
        <v>0</v>
      </c>
      <c r="L66" s="422">
        <v>0</v>
      </c>
      <c r="M66" s="266">
        <f t="shared" si="4"/>
        <v>75.5</v>
      </c>
      <c r="N66" s="268"/>
      <c r="O66" s="268"/>
      <c r="P66" s="268"/>
      <c r="Q66" s="268"/>
      <c r="R66" s="268"/>
      <c r="S66" s="268"/>
      <c r="T66" s="268"/>
      <c r="U66" s="268"/>
      <c r="V66" s="268"/>
      <c r="W66" s="268"/>
      <c r="X66" s="268"/>
      <c r="Y66" s="268"/>
      <c r="Z66" s="268"/>
      <c r="AA66" s="268"/>
      <c r="AB66" s="268"/>
      <c r="AC66" s="268"/>
      <c r="AD66" s="268"/>
      <c r="AE66" s="268"/>
      <c r="AF66" s="268"/>
      <c r="AG66" s="268"/>
      <c r="AH66" s="268"/>
      <c r="AI66" s="268"/>
      <c r="AJ66" s="268"/>
      <c r="AK66" s="268"/>
      <c r="AL66" s="268"/>
      <c r="AM66" s="268"/>
      <c r="AN66" s="268"/>
      <c r="AO66" s="268"/>
      <c r="AP66" s="268"/>
      <c r="AQ66" s="268"/>
      <c r="AR66" s="268"/>
      <c r="AS66" s="268"/>
      <c r="AT66" s="268"/>
      <c r="AU66" s="268"/>
      <c r="AV66" s="268"/>
      <c r="AW66" s="268"/>
      <c r="AX66" s="268"/>
      <c r="AY66" s="268"/>
      <c r="AZ66" s="268"/>
      <c r="BA66" s="268"/>
      <c r="BB66" s="268"/>
      <c r="BC66" s="268"/>
      <c r="BD66" s="268"/>
      <c r="BE66" s="268"/>
      <c r="BF66" s="268"/>
      <c r="BG66" s="268"/>
      <c r="BH66" s="268"/>
      <c r="BI66" s="268"/>
      <c r="BJ66" s="268"/>
      <c r="BK66" s="268"/>
      <c r="BL66" s="268"/>
      <c r="BM66" s="268"/>
      <c r="BN66" s="268"/>
      <c r="BO66" s="268"/>
      <c r="BP66" s="268"/>
      <c r="BQ66" s="268"/>
      <c r="BR66" s="268"/>
      <c r="BS66" s="268"/>
      <c r="BT66" s="268"/>
      <c r="BU66" s="268"/>
      <c r="BV66" s="268"/>
      <c r="BW66" s="268"/>
      <c r="BX66" s="268"/>
      <c r="BY66" s="268"/>
      <c r="BZ66" s="268"/>
    </row>
    <row r="67" spans="1:78" s="258" customFormat="1" ht="18" customHeight="1" x14ac:dyDescent="0.2">
      <c r="A67" s="265">
        <v>63</v>
      </c>
      <c r="B67" s="420" t="s">
        <v>481</v>
      </c>
      <c r="C67" s="420" t="s">
        <v>400</v>
      </c>
      <c r="D67" s="249" t="s">
        <v>16</v>
      </c>
      <c r="E67" s="249" t="s">
        <v>1539</v>
      </c>
      <c r="F67" s="249" t="s">
        <v>1945</v>
      </c>
      <c r="G67" s="332">
        <v>393</v>
      </c>
      <c r="H67" s="266">
        <f t="shared" si="0"/>
        <v>4716</v>
      </c>
      <c r="I67" s="266">
        <f t="shared" si="1"/>
        <v>32.75</v>
      </c>
      <c r="J67" s="266">
        <f t="shared" si="5"/>
        <v>31.250000000000004</v>
      </c>
      <c r="K67" s="405">
        <v>0</v>
      </c>
      <c r="L67" s="422">
        <v>0</v>
      </c>
      <c r="M67" s="266">
        <f t="shared" si="4"/>
        <v>64</v>
      </c>
      <c r="N67" s="268"/>
      <c r="O67" s="268"/>
      <c r="P67" s="268"/>
      <c r="Q67" s="268"/>
      <c r="R67" s="268"/>
      <c r="S67" s="268"/>
      <c r="T67" s="268"/>
      <c r="U67" s="268"/>
      <c r="V67" s="268"/>
      <c r="W67" s="268"/>
      <c r="X67" s="268"/>
      <c r="Y67" s="268"/>
      <c r="Z67" s="268"/>
      <c r="AA67" s="268"/>
      <c r="AB67" s="268"/>
      <c r="AC67" s="268"/>
      <c r="AD67" s="268"/>
      <c r="AE67" s="268"/>
      <c r="AF67" s="268"/>
      <c r="AG67" s="268"/>
      <c r="AH67" s="268"/>
      <c r="AI67" s="268"/>
      <c r="AJ67" s="268"/>
      <c r="AK67" s="268"/>
      <c r="AL67" s="268"/>
      <c r="AM67" s="268"/>
      <c r="AN67" s="268"/>
      <c r="AO67" s="268"/>
      <c r="AP67" s="268"/>
      <c r="AQ67" s="268"/>
      <c r="AR67" s="268"/>
      <c r="AS67" s="268"/>
      <c r="AT67" s="268"/>
      <c r="AU67" s="268"/>
      <c r="AV67" s="268"/>
      <c r="AW67" s="268"/>
      <c r="AX67" s="268"/>
      <c r="AY67" s="268"/>
      <c r="AZ67" s="268"/>
      <c r="BA67" s="268"/>
      <c r="BB67" s="268"/>
      <c r="BC67" s="268"/>
      <c r="BD67" s="268"/>
      <c r="BE67" s="268"/>
      <c r="BF67" s="268"/>
      <c r="BG67" s="268"/>
      <c r="BH67" s="268"/>
      <c r="BI67" s="268"/>
      <c r="BJ67" s="268"/>
      <c r="BK67" s="268"/>
      <c r="BL67" s="268"/>
      <c r="BM67" s="268"/>
      <c r="BN67" s="268"/>
      <c r="BO67" s="268"/>
      <c r="BP67" s="268"/>
      <c r="BQ67" s="268"/>
      <c r="BR67" s="268"/>
      <c r="BS67" s="268"/>
      <c r="BT67" s="268"/>
      <c r="BU67" s="268"/>
      <c r="BV67" s="268"/>
      <c r="BW67" s="268"/>
      <c r="BX67" s="268"/>
      <c r="BY67" s="268"/>
      <c r="BZ67" s="268"/>
    </row>
    <row r="68" spans="1:78" s="258" customFormat="1" ht="18" customHeight="1" x14ac:dyDescent="0.2">
      <c r="A68" s="267">
        <v>64</v>
      </c>
      <c r="B68" s="420" t="s">
        <v>482</v>
      </c>
      <c r="C68" s="420" t="s">
        <v>421</v>
      </c>
      <c r="D68" s="249" t="s">
        <v>16</v>
      </c>
      <c r="E68" s="249" t="s">
        <v>1561</v>
      </c>
      <c r="F68" s="249" t="s">
        <v>1956</v>
      </c>
      <c r="G68" s="332">
        <v>531</v>
      </c>
      <c r="H68" s="266">
        <f t="shared" si="0"/>
        <v>6372</v>
      </c>
      <c r="I68" s="266">
        <f t="shared" si="1"/>
        <v>44.25</v>
      </c>
      <c r="J68" s="266">
        <f t="shared" si="5"/>
        <v>31.250000000000004</v>
      </c>
      <c r="K68" s="405">
        <v>35.44</v>
      </c>
      <c r="L68" s="422">
        <v>0</v>
      </c>
      <c r="M68" s="266">
        <f t="shared" si="4"/>
        <v>110.94</v>
      </c>
      <c r="N68" s="268"/>
      <c r="O68" s="268"/>
      <c r="P68" s="268"/>
      <c r="Q68" s="268"/>
      <c r="R68" s="268"/>
      <c r="S68" s="268"/>
      <c r="T68" s="268"/>
      <c r="U68" s="268"/>
      <c r="V68" s="268"/>
      <c r="W68" s="268"/>
      <c r="X68" s="268"/>
      <c r="Y68" s="268"/>
      <c r="Z68" s="268"/>
      <c r="AA68" s="268"/>
      <c r="AB68" s="268"/>
      <c r="AC68" s="268"/>
      <c r="AD68" s="268"/>
      <c r="AE68" s="268"/>
      <c r="AF68" s="268"/>
      <c r="AG68" s="268"/>
      <c r="AH68" s="268"/>
      <c r="AI68" s="268"/>
      <c r="AJ68" s="268"/>
      <c r="AK68" s="268"/>
      <c r="AL68" s="268"/>
      <c r="AM68" s="268"/>
      <c r="AN68" s="268"/>
      <c r="AO68" s="268"/>
      <c r="AP68" s="268"/>
      <c r="AQ68" s="268"/>
      <c r="AR68" s="268"/>
      <c r="AS68" s="268"/>
      <c r="AT68" s="268"/>
      <c r="AU68" s="268"/>
      <c r="AV68" s="268"/>
      <c r="AW68" s="268"/>
      <c r="AX68" s="268"/>
      <c r="AY68" s="268"/>
      <c r="AZ68" s="268"/>
      <c r="BA68" s="268"/>
      <c r="BB68" s="268"/>
      <c r="BC68" s="268"/>
      <c r="BD68" s="268"/>
      <c r="BE68" s="268"/>
      <c r="BF68" s="268"/>
      <c r="BG68" s="268"/>
      <c r="BH68" s="268"/>
      <c r="BI68" s="268"/>
      <c r="BJ68" s="268"/>
      <c r="BK68" s="268"/>
      <c r="BL68" s="268"/>
      <c r="BM68" s="268"/>
      <c r="BN68" s="268"/>
      <c r="BO68" s="268"/>
      <c r="BP68" s="268"/>
      <c r="BQ68" s="268"/>
      <c r="BR68" s="268"/>
      <c r="BS68" s="268"/>
      <c r="BT68" s="268"/>
      <c r="BU68" s="268"/>
      <c r="BV68" s="268"/>
      <c r="BW68" s="268"/>
      <c r="BX68" s="268"/>
      <c r="BY68" s="268"/>
      <c r="BZ68" s="268"/>
    </row>
    <row r="69" spans="1:78" s="258" customFormat="1" ht="18" customHeight="1" x14ac:dyDescent="0.2">
      <c r="A69" s="265">
        <v>65</v>
      </c>
      <c r="B69" s="249" t="s">
        <v>2197</v>
      </c>
      <c r="C69" s="249" t="s">
        <v>2198</v>
      </c>
      <c r="D69" s="249" t="s">
        <v>16</v>
      </c>
      <c r="E69" s="249" t="s">
        <v>1539</v>
      </c>
      <c r="F69" s="249" t="s">
        <v>2204</v>
      </c>
      <c r="G69" s="332">
        <v>840.93</v>
      </c>
      <c r="H69" s="266">
        <f t="shared" ref="H69:H132" si="6">G69*12</f>
        <v>10091.16</v>
      </c>
      <c r="I69" s="266">
        <f t="shared" ref="I69:I132" si="7">G69/12</f>
        <v>70.077500000000001</v>
      </c>
      <c r="J69" s="266">
        <f>(375/360)*28</f>
        <v>29.166666666666668</v>
      </c>
      <c r="K69" s="405">
        <v>0</v>
      </c>
      <c r="L69" s="422">
        <v>0</v>
      </c>
      <c r="M69" s="266"/>
      <c r="N69" s="268"/>
      <c r="O69" s="268"/>
      <c r="P69" s="268"/>
      <c r="Q69" s="268"/>
      <c r="R69" s="268"/>
      <c r="S69" s="268"/>
      <c r="T69" s="268"/>
      <c r="U69" s="268"/>
      <c r="V69" s="268"/>
      <c r="W69" s="268"/>
      <c r="X69" s="268"/>
      <c r="Y69" s="268"/>
      <c r="Z69" s="268"/>
      <c r="AA69" s="268"/>
      <c r="AB69" s="268"/>
      <c r="AC69" s="268"/>
      <c r="AD69" s="268"/>
      <c r="AE69" s="268"/>
      <c r="AF69" s="268"/>
      <c r="AG69" s="268"/>
      <c r="AH69" s="268"/>
      <c r="AI69" s="268"/>
      <c r="AJ69" s="268"/>
      <c r="AK69" s="268"/>
      <c r="AL69" s="268"/>
      <c r="AM69" s="268"/>
      <c r="AN69" s="268"/>
      <c r="AO69" s="268"/>
      <c r="AP69" s="268"/>
      <c r="AQ69" s="268"/>
      <c r="AR69" s="268"/>
      <c r="AS69" s="268"/>
      <c r="AT69" s="268"/>
      <c r="AU69" s="268"/>
      <c r="AV69" s="268"/>
      <c r="AW69" s="268"/>
      <c r="AX69" s="268"/>
      <c r="AY69" s="268"/>
      <c r="AZ69" s="268"/>
      <c r="BA69" s="268"/>
      <c r="BB69" s="268"/>
      <c r="BC69" s="268"/>
      <c r="BD69" s="268"/>
      <c r="BE69" s="268"/>
      <c r="BF69" s="268"/>
      <c r="BG69" s="268"/>
      <c r="BH69" s="268"/>
      <c r="BI69" s="268"/>
      <c r="BJ69" s="268"/>
      <c r="BK69" s="268"/>
      <c r="BL69" s="268"/>
      <c r="BM69" s="268"/>
      <c r="BN69" s="268"/>
      <c r="BO69" s="268"/>
      <c r="BP69" s="268"/>
      <c r="BQ69" s="268"/>
      <c r="BR69" s="268"/>
      <c r="BS69" s="268"/>
      <c r="BT69" s="268"/>
      <c r="BU69" s="268"/>
      <c r="BV69" s="268"/>
      <c r="BW69" s="268"/>
      <c r="BX69" s="268"/>
      <c r="BY69" s="268"/>
      <c r="BZ69" s="268"/>
    </row>
    <row r="70" spans="1:78" s="258" customFormat="1" ht="18" customHeight="1" x14ac:dyDescent="0.2">
      <c r="A70" s="267">
        <v>66</v>
      </c>
      <c r="B70" s="245" t="s">
        <v>2026</v>
      </c>
      <c r="C70" s="450" t="s">
        <v>2027</v>
      </c>
      <c r="D70" s="249" t="s">
        <v>16</v>
      </c>
      <c r="E70" s="249" t="s">
        <v>1571</v>
      </c>
      <c r="F70" s="249" t="s">
        <v>1952</v>
      </c>
      <c r="G70" s="424">
        <v>2308</v>
      </c>
      <c r="H70" s="266">
        <f t="shared" si="6"/>
        <v>27696</v>
      </c>
      <c r="I70" s="266">
        <f t="shared" si="7"/>
        <v>192.33333333333334</v>
      </c>
      <c r="J70" s="266">
        <f>(375/360)*30</f>
        <v>31.250000000000004</v>
      </c>
      <c r="K70" s="405">
        <v>0</v>
      </c>
      <c r="L70" s="422">
        <v>0</v>
      </c>
      <c r="M70" s="266">
        <f>I70+J70+K70+L70</f>
        <v>223.58333333333334</v>
      </c>
      <c r="N70" s="268"/>
      <c r="O70" s="268"/>
      <c r="P70" s="268"/>
      <c r="Q70" s="268"/>
      <c r="R70" s="268"/>
      <c r="S70" s="268"/>
      <c r="T70" s="268"/>
      <c r="U70" s="268"/>
      <c r="V70" s="268"/>
      <c r="W70" s="268"/>
      <c r="X70" s="268"/>
      <c r="Y70" s="268"/>
      <c r="Z70" s="268"/>
      <c r="AA70" s="268"/>
      <c r="AB70" s="268"/>
      <c r="AC70" s="268"/>
      <c r="AD70" s="268"/>
      <c r="AE70" s="268"/>
      <c r="AF70" s="268"/>
      <c r="AG70" s="268"/>
      <c r="AH70" s="268"/>
      <c r="AI70" s="268"/>
      <c r="AJ70" s="268"/>
      <c r="AK70" s="268"/>
      <c r="AL70" s="268"/>
      <c r="AM70" s="268"/>
      <c r="AN70" s="268"/>
      <c r="AO70" s="268"/>
      <c r="AP70" s="268"/>
      <c r="AQ70" s="268"/>
      <c r="AR70" s="268"/>
      <c r="AS70" s="268"/>
      <c r="AT70" s="268"/>
      <c r="AU70" s="268"/>
      <c r="AV70" s="268"/>
      <c r="AW70" s="268"/>
      <c r="AX70" s="268"/>
      <c r="AY70" s="268"/>
      <c r="AZ70" s="268"/>
      <c r="BA70" s="268"/>
      <c r="BB70" s="268"/>
      <c r="BC70" s="268"/>
      <c r="BD70" s="268"/>
      <c r="BE70" s="268"/>
      <c r="BF70" s="268"/>
      <c r="BG70" s="268"/>
      <c r="BH70" s="268"/>
      <c r="BI70" s="268"/>
      <c r="BJ70" s="268"/>
      <c r="BK70" s="268"/>
      <c r="BL70" s="268"/>
      <c r="BM70" s="268"/>
      <c r="BN70" s="268"/>
      <c r="BO70" s="268"/>
      <c r="BP70" s="268"/>
      <c r="BQ70" s="268"/>
      <c r="BR70" s="268"/>
      <c r="BS70" s="268"/>
      <c r="BT70" s="268"/>
      <c r="BU70" s="268"/>
      <c r="BV70" s="268"/>
      <c r="BW70" s="268"/>
      <c r="BX70" s="268"/>
      <c r="BY70" s="268"/>
      <c r="BZ70" s="268"/>
    </row>
    <row r="71" spans="1:78" s="258" customFormat="1" ht="18" customHeight="1" x14ac:dyDescent="0.2">
      <c r="A71" s="265">
        <v>67</v>
      </c>
      <c r="B71" s="420" t="s">
        <v>1412</v>
      </c>
      <c r="C71" s="420" t="s">
        <v>400</v>
      </c>
      <c r="D71" s="249" t="s">
        <v>16</v>
      </c>
      <c r="E71" s="249" t="s">
        <v>1539</v>
      </c>
      <c r="F71" s="249" t="s">
        <v>1945</v>
      </c>
      <c r="G71" s="332">
        <v>393</v>
      </c>
      <c r="H71" s="266">
        <f t="shared" si="6"/>
        <v>4716</v>
      </c>
      <c r="I71" s="266">
        <f t="shared" si="7"/>
        <v>32.75</v>
      </c>
      <c r="J71" s="266">
        <f>(375/360)*30</f>
        <v>31.250000000000004</v>
      </c>
      <c r="K71" s="405">
        <v>0</v>
      </c>
      <c r="L71" s="422">
        <v>0</v>
      </c>
      <c r="M71" s="266">
        <f>I71+J71+K71+L71</f>
        <v>64</v>
      </c>
      <c r="N71" s="268"/>
      <c r="O71" s="268"/>
      <c r="P71" s="268"/>
      <c r="Q71" s="268"/>
      <c r="R71" s="268"/>
      <c r="S71" s="268"/>
      <c r="T71" s="268"/>
      <c r="U71" s="268"/>
      <c r="V71" s="268"/>
      <c r="W71" s="268"/>
      <c r="X71" s="268"/>
      <c r="Y71" s="268"/>
      <c r="Z71" s="268"/>
      <c r="AA71" s="268"/>
      <c r="AB71" s="268"/>
      <c r="AC71" s="268"/>
      <c r="AD71" s="268"/>
      <c r="AE71" s="268"/>
      <c r="AF71" s="268"/>
      <c r="AG71" s="268"/>
      <c r="AH71" s="268"/>
      <c r="AI71" s="268"/>
      <c r="AJ71" s="268"/>
      <c r="AK71" s="268"/>
      <c r="AL71" s="268"/>
      <c r="AM71" s="268"/>
      <c r="AN71" s="268"/>
      <c r="AO71" s="268"/>
      <c r="AP71" s="268"/>
      <c r="AQ71" s="268"/>
      <c r="AR71" s="268"/>
      <c r="AS71" s="268"/>
      <c r="AT71" s="268"/>
      <c r="AU71" s="268"/>
      <c r="AV71" s="268"/>
      <c r="AW71" s="268"/>
      <c r="AX71" s="268"/>
      <c r="AY71" s="268"/>
      <c r="AZ71" s="268"/>
      <c r="BA71" s="268"/>
      <c r="BB71" s="268"/>
      <c r="BC71" s="268"/>
      <c r="BD71" s="268"/>
      <c r="BE71" s="268"/>
      <c r="BF71" s="268"/>
      <c r="BG71" s="268"/>
      <c r="BH71" s="268"/>
      <c r="BI71" s="268"/>
      <c r="BJ71" s="268"/>
      <c r="BK71" s="268"/>
      <c r="BL71" s="268"/>
      <c r="BM71" s="268"/>
      <c r="BN71" s="268"/>
      <c r="BO71" s="268"/>
      <c r="BP71" s="268"/>
      <c r="BQ71" s="268"/>
      <c r="BR71" s="268"/>
      <c r="BS71" s="268"/>
      <c r="BT71" s="268"/>
      <c r="BU71" s="268"/>
      <c r="BV71" s="268"/>
      <c r="BW71" s="268"/>
      <c r="BX71" s="268"/>
      <c r="BY71" s="268"/>
      <c r="BZ71" s="268"/>
    </row>
    <row r="72" spans="1:78" s="258" customFormat="1" ht="18" customHeight="1" x14ac:dyDescent="0.2">
      <c r="A72" s="267">
        <v>68</v>
      </c>
      <c r="B72" s="420" t="s">
        <v>483</v>
      </c>
      <c r="C72" s="420" t="s">
        <v>453</v>
      </c>
      <c r="D72" s="249" t="s">
        <v>764</v>
      </c>
      <c r="E72" s="249" t="s">
        <v>1543</v>
      </c>
      <c r="F72" s="249" t="s">
        <v>766</v>
      </c>
      <c r="G72" s="332">
        <v>531</v>
      </c>
      <c r="H72" s="266">
        <f t="shared" si="6"/>
        <v>6372</v>
      </c>
      <c r="I72" s="266">
        <f t="shared" si="7"/>
        <v>44.25</v>
      </c>
      <c r="J72" s="266">
        <f>(375/360)*30</f>
        <v>31.250000000000004</v>
      </c>
      <c r="K72" s="405">
        <v>0</v>
      </c>
      <c r="L72" s="422">
        <v>0</v>
      </c>
      <c r="M72" s="266">
        <f>I72+J72+K72+L72</f>
        <v>75.5</v>
      </c>
      <c r="N72" s="268"/>
      <c r="O72" s="268"/>
      <c r="P72" s="268"/>
      <c r="Q72" s="268"/>
      <c r="R72" s="268"/>
      <c r="S72" s="268"/>
      <c r="T72" s="268"/>
      <c r="U72" s="268"/>
      <c r="V72" s="268"/>
      <c r="W72" s="268"/>
      <c r="X72" s="268"/>
      <c r="Y72" s="268"/>
      <c r="Z72" s="268"/>
      <c r="AA72" s="268"/>
      <c r="AB72" s="268"/>
      <c r="AC72" s="268"/>
      <c r="AD72" s="268"/>
      <c r="AE72" s="268"/>
      <c r="AF72" s="268"/>
      <c r="AG72" s="268"/>
      <c r="AH72" s="268"/>
      <c r="AI72" s="268"/>
      <c r="AJ72" s="268"/>
      <c r="AK72" s="268"/>
      <c r="AL72" s="268"/>
      <c r="AM72" s="268"/>
      <c r="AN72" s="268"/>
      <c r="AO72" s="268"/>
      <c r="AP72" s="268"/>
      <c r="AQ72" s="268"/>
      <c r="AR72" s="268"/>
      <c r="AS72" s="268"/>
      <c r="AT72" s="268"/>
      <c r="AU72" s="268"/>
      <c r="AV72" s="268"/>
      <c r="AW72" s="268"/>
      <c r="AX72" s="268"/>
      <c r="AY72" s="268"/>
      <c r="AZ72" s="268"/>
      <c r="BA72" s="268"/>
      <c r="BB72" s="268"/>
      <c r="BC72" s="268"/>
      <c r="BD72" s="268"/>
      <c r="BE72" s="268"/>
      <c r="BF72" s="268"/>
      <c r="BG72" s="268"/>
      <c r="BH72" s="268"/>
      <c r="BI72" s="268"/>
      <c r="BJ72" s="268"/>
      <c r="BK72" s="268"/>
      <c r="BL72" s="268"/>
      <c r="BM72" s="268"/>
      <c r="BN72" s="268"/>
      <c r="BO72" s="268"/>
      <c r="BP72" s="268"/>
      <c r="BQ72" s="268"/>
      <c r="BR72" s="268"/>
      <c r="BS72" s="268"/>
      <c r="BT72" s="268"/>
      <c r="BU72" s="268"/>
      <c r="BV72" s="268"/>
      <c r="BW72" s="268"/>
      <c r="BX72" s="268"/>
      <c r="BY72" s="268"/>
      <c r="BZ72" s="268"/>
    </row>
    <row r="73" spans="1:78" s="258" customFormat="1" ht="18" customHeight="1" x14ac:dyDescent="0.2">
      <c r="A73" s="265">
        <v>69</v>
      </c>
      <c r="B73" s="420" t="s">
        <v>1413</v>
      </c>
      <c r="C73" s="420" t="s">
        <v>400</v>
      </c>
      <c r="D73" s="249" t="s">
        <v>16</v>
      </c>
      <c r="E73" s="249" t="s">
        <v>1539</v>
      </c>
      <c r="F73" s="249" t="s">
        <v>1945</v>
      </c>
      <c r="G73" s="332">
        <v>393</v>
      </c>
      <c r="H73" s="266">
        <f t="shared" si="6"/>
        <v>4716</v>
      </c>
      <c r="I73" s="266">
        <f t="shared" si="7"/>
        <v>32.75</v>
      </c>
      <c r="J73" s="266">
        <f>(375/360)*30</f>
        <v>31.250000000000004</v>
      </c>
      <c r="K73" s="405">
        <v>0</v>
      </c>
      <c r="L73" s="422">
        <v>0</v>
      </c>
      <c r="M73" s="266">
        <f>I73+J73+K73+L73</f>
        <v>64</v>
      </c>
      <c r="N73" s="268"/>
      <c r="O73" s="268"/>
      <c r="P73" s="268"/>
      <c r="Q73" s="268"/>
      <c r="R73" s="268"/>
      <c r="S73" s="268"/>
      <c r="T73" s="268"/>
      <c r="U73" s="268"/>
      <c r="V73" s="268"/>
      <c r="W73" s="268"/>
      <c r="X73" s="268"/>
      <c r="Y73" s="268"/>
      <c r="Z73" s="268"/>
      <c r="AA73" s="268"/>
      <c r="AB73" s="268"/>
      <c r="AC73" s="268"/>
      <c r="AD73" s="268"/>
      <c r="AE73" s="268"/>
      <c r="AF73" s="268"/>
      <c r="AG73" s="268"/>
      <c r="AH73" s="268"/>
      <c r="AI73" s="268"/>
      <c r="AJ73" s="268"/>
      <c r="AK73" s="268"/>
      <c r="AL73" s="268"/>
      <c r="AM73" s="268"/>
      <c r="AN73" s="268"/>
      <c r="AO73" s="268"/>
      <c r="AP73" s="268"/>
      <c r="AQ73" s="268"/>
      <c r="AR73" s="268"/>
      <c r="AS73" s="268"/>
      <c r="AT73" s="268"/>
      <c r="AU73" s="268"/>
      <c r="AV73" s="268"/>
      <c r="AW73" s="268"/>
      <c r="AX73" s="268"/>
      <c r="AY73" s="268"/>
      <c r="AZ73" s="268"/>
      <c r="BA73" s="268"/>
      <c r="BB73" s="268"/>
      <c r="BC73" s="268"/>
      <c r="BD73" s="268"/>
      <c r="BE73" s="268"/>
      <c r="BF73" s="268"/>
      <c r="BG73" s="268"/>
      <c r="BH73" s="268"/>
      <c r="BI73" s="268"/>
      <c r="BJ73" s="268"/>
      <c r="BK73" s="268"/>
      <c r="BL73" s="268"/>
      <c r="BM73" s="268"/>
      <c r="BN73" s="268"/>
      <c r="BO73" s="268"/>
      <c r="BP73" s="268"/>
      <c r="BQ73" s="268"/>
      <c r="BR73" s="268"/>
      <c r="BS73" s="268"/>
      <c r="BT73" s="268"/>
      <c r="BU73" s="268"/>
      <c r="BV73" s="268"/>
      <c r="BW73" s="268"/>
      <c r="BX73" s="268"/>
      <c r="BY73" s="268"/>
      <c r="BZ73" s="268"/>
    </row>
    <row r="74" spans="1:78" s="258" customFormat="1" ht="18" customHeight="1" x14ac:dyDescent="0.2">
      <c r="A74" s="267">
        <v>70</v>
      </c>
      <c r="B74" s="249" t="s">
        <v>2199</v>
      </c>
      <c r="C74" s="249" t="s">
        <v>477</v>
      </c>
      <c r="D74" s="249" t="s">
        <v>16</v>
      </c>
      <c r="E74" s="249" t="s">
        <v>1566</v>
      </c>
      <c r="F74" s="249" t="s">
        <v>2205</v>
      </c>
      <c r="G74" s="332">
        <v>245.27</v>
      </c>
      <c r="H74" s="266">
        <f t="shared" si="6"/>
        <v>2943.2400000000002</v>
      </c>
      <c r="I74" s="266">
        <f t="shared" si="7"/>
        <v>20.439166666666669</v>
      </c>
      <c r="J74" s="266">
        <f>(375/360)*13</f>
        <v>13.541666666666668</v>
      </c>
      <c r="K74" s="405">
        <v>0</v>
      </c>
      <c r="L74" s="422">
        <v>0</v>
      </c>
      <c r="M74" s="266"/>
      <c r="N74" s="268"/>
      <c r="O74" s="268"/>
      <c r="P74" s="268"/>
      <c r="Q74" s="268"/>
      <c r="R74" s="268"/>
      <c r="S74" s="268"/>
      <c r="T74" s="268"/>
      <c r="U74" s="268"/>
      <c r="V74" s="268"/>
      <c r="W74" s="268"/>
      <c r="X74" s="268"/>
      <c r="Y74" s="268"/>
      <c r="Z74" s="268"/>
      <c r="AA74" s="268"/>
      <c r="AB74" s="268"/>
      <c r="AC74" s="268"/>
      <c r="AD74" s="268"/>
      <c r="AE74" s="268"/>
      <c r="AF74" s="268"/>
      <c r="AG74" s="268"/>
      <c r="AH74" s="268"/>
      <c r="AI74" s="268"/>
      <c r="AJ74" s="268"/>
      <c r="AK74" s="268"/>
      <c r="AL74" s="268"/>
      <c r="AM74" s="268"/>
      <c r="AN74" s="268"/>
      <c r="AO74" s="268"/>
      <c r="AP74" s="268"/>
      <c r="AQ74" s="268"/>
      <c r="AR74" s="268"/>
      <c r="AS74" s="268"/>
      <c r="AT74" s="268"/>
      <c r="AU74" s="268"/>
      <c r="AV74" s="268"/>
      <c r="AW74" s="268"/>
      <c r="AX74" s="268"/>
      <c r="AY74" s="268"/>
      <c r="AZ74" s="268"/>
      <c r="BA74" s="268"/>
      <c r="BB74" s="268"/>
      <c r="BC74" s="268"/>
      <c r="BD74" s="268"/>
      <c r="BE74" s="268"/>
      <c r="BF74" s="268"/>
      <c r="BG74" s="268"/>
      <c r="BH74" s="268"/>
      <c r="BI74" s="268"/>
      <c r="BJ74" s="268"/>
      <c r="BK74" s="268"/>
      <c r="BL74" s="268"/>
      <c r="BM74" s="268"/>
      <c r="BN74" s="268"/>
      <c r="BO74" s="268"/>
      <c r="BP74" s="268"/>
      <c r="BQ74" s="268"/>
      <c r="BR74" s="268"/>
      <c r="BS74" s="268"/>
      <c r="BT74" s="268"/>
      <c r="BU74" s="268"/>
      <c r="BV74" s="268"/>
      <c r="BW74" s="268"/>
      <c r="BX74" s="268"/>
      <c r="BY74" s="268"/>
      <c r="BZ74" s="268"/>
    </row>
    <row r="75" spans="1:78" s="258" customFormat="1" ht="18" customHeight="1" x14ac:dyDescent="0.2">
      <c r="A75" s="265">
        <v>71</v>
      </c>
      <c r="B75" s="420" t="s">
        <v>484</v>
      </c>
      <c r="C75" s="420" t="s">
        <v>485</v>
      </c>
      <c r="D75" s="249" t="s">
        <v>16</v>
      </c>
      <c r="E75" s="249" t="s">
        <v>1564</v>
      </c>
      <c r="F75" s="249" t="s">
        <v>1947</v>
      </c>
      <c r="G75" s="332">
        <v>1212</v>
      </c>
      <c r="H75" s="266">
        <f t="shared" si="6"/>
        <v>14544</v>
      </c>
      <c r="I75" s="266">
        <f t="shared" si="7"/>
        <v>101</v>
      </c>
      <c r="J75" s="266">
        <f t="shared" ref="J75:J138" si="8">(375/360)*30</f>
        <v>31.250000000000004</v>
      </c>
      <c r="K75" s="405">
        <v>0</v>
      </c>
      <c r="L75" s="422">
        <v>0</v>
      </c>
      <c r="M75" s="266">
        <f>I75+J75+K75+L75</f>
        <v>132.25</v>
      </c>
      <c r="N75" s="268"/>
      <c r="O75" s="268"/>
      <c r="P75" s="268"/>
      <c r="Q75" s="268"/>
      <c r="R75" s="268"/>
      <c r="S75" s="268"/>
      <c r="T75" s="268"/>
      <c r="U75" s="268"/>
      <c r="V75" s="268"/>
      <c r="W75" s="268"/>
      <c r="X75" s="268"/>
      <c r="Y75" s="268"/>
      <c r="Z75" s="268"/>
      <c r="AA75" s="268"/>
      <c r="AB75" s="268"/>
      <c r="AC75" s="268"/>
      <c r="AD75" s="268"/>
      <c r="AE75" s="268"/>
      <c r="AF75" s="268"/>
      <c r="AG75" s="268"/>
      <c r="AH75" s="268"/>
      <c r="AI75" s="268"/>
      <c r="AJ75" s="268"/>
      <c r="AK75" s="268"/>
      <c r="AL75" s="268"/>
      <c r="AM75" s="268"/>
      <c r="AN75" s="268"/>
      <c r="AO75" s="268"/>
      <c r="AP75" s="268"/>
      <c r="AQ75" s="268"/>
      <c r="AR75" s="268"/>
      <c r="AS75" s="268"/>
      <c r="AT75" s="268"/>
      <c r="AU75" s="268"/>
      <c r="AV75" s="268"/>
      <c r="AW75" s="268"/>
      <c r="AX75" s="268"/>
      <c r="AY75" s="268"/>
      <c r="AZ75" s="268"/>
      <c r="BA75" s="268"/>
      <c r="BB75" s="268"/>
      <c r="BC75" s="268"/>
      <c r="BD75" s="268"/>
      <c r="BE75" s="268"/>
      <c r="BF75" s="268"/>
      <c r="BG75" s="268"/>
      <c r="BH75" s="268"/>
      <c r="BI75" s="268"/>
      <c r="BJ75" s="268"/>
      <c r="BK75" s="268"/>
      <c r="BL75" s="268"/>
      <c r="BM75" s="268"/>
      <c r="BN75" s="268"/>
      <c r="BO75" s="268"/>
      <c r="BP75" s="268"/>
      <c r="BQ75" s="268"/>
      <c r="BR75" s="268"/>
      <c r="BS75" s="268"/>
      <c r="BT75" s="268"/>
      <c r="BU75" s="268"/>
      <c r="BV75" s="268"/>
      <c r="BW75" s="268"/>
      <c r="BX75" s="268"/>
      <c r="BY75" s="268"/>
      <c r="BZ75" s="268"/>
    </row>
    <row r="76" spans="1:78" s="258" customFormat="1" ht="18" customHeight="1" x14ac:dyDescent="0.2">
      <c r="A76" s="267">
        <v>72</v>
      </c>
      <c r="B76" s="420" t="s">
        <v>486</v>
      </c>
      <c r="C76" s="420" t="s">
        <v>477</v>
      </c>
      <c r="D76" s="249" t="s">
        <v>764</v>
      </c>
      <c r="E76" s="249" t="s">
        <v>1563</v>
      </c>
      <c r="F76" s="249" t="s">
        <v>765</v>
      </c>
      <c r="G76" s="332">
        <v>566</v>
      </c>
      <c r="H76" s="266">
        <f t="shared" si="6"/>
        <v>6792</v>
      </c>
      <c r="I76" s="266">
        <f t="shared" si="7"/>
        <v>47.166666666666664</v>
      </c>
      <c r="J76" s="266">
        <f t="shared" si="8"/>
        <v>31.250000000000004</v>
      </c>
      <c r="K76" s="405">
        <v>275.93</v>
      </c>
      <c r="L76" s="422">
        <v>0</v>
      </c>
      <c r="M76" s="266">
        <f>I76+J76+K76+L76</f>
        <v>354.34666666666669</v>
      </c>
      <c r="N76" s="268"/>
      <c r="O76" s="268"/>
      <c r="P76" s="268"/>
      <c r="Q76" s="268"/>
      <c r="R76" s="268"/>
      <c r="S76" s="268"/>
      <c r="T76" s="268"/>
      <c r="U76" s="268"/>
      <c r="V76" s="268"/>
      <c r="W76" s="268"/>
      <c r="X76" s="268"/>
      <c r="Y76" s="268"/>
      <c r="Z76" s="268"/>
      <c r="AA76" s="268"/>
      <c r="AB76" s="268"/>
      <c r="AC76" s="268"/>
      <c r="AD76" s="268"/>
      <c r="AE76" s="268"/>
      <c r="AF76" s="268"/>
      <c r="AG76" s="268"/>
      <c r="AH76" s="268"/>
      <c r="AI76" s="268"/>
      <c r="AJ76" s="268"/>
      <c r="AK76" s="268"/>
      <c r="AL76" s="268"/>
      <c r="AM76" s="268"/>
      <c r="AN76" s="268"/>
      <c r="AO76" s="268"/>
      <c r="AP76" s="268"/>
      <c r="AQ76" s="268"/>
      <c r="AR76" s="268"/>
      <c r="AS76" s="268"/>
      <c r="AT76" s="268"/>
      <c r="AU76" s="268"/>
      <c r="AV76" s="268"/>
      <c r="AW76" s="268"/>
      <c r="AX76" s="268"/>
      <c r="AY76" s="268"/>
      <c r="AZ76" s="268"/>
      <c r="BA76" s="268"/>
      <c r="BB76" s="268"/>
      <c r="BC76" s="268"/>
      <c r="BD76" s="268"/>
      <c r="BE76" s="268"/>
      <c r="BF76" s="268"/>
      <c r="BG76" s="268"/>
      <c r="BH76" s="268"/>
      <c r="BI76" s="268"/>
      <c r="BJ76" s="268"/>
      <c r="BK76" s="268"/>
      <c r="BL76" s="268"/>
      <c r="BM76" s="268"/>
      <c r="BN76" s="268"/>
      <c r="BO76" s="268"/>
      <c r="BP76" s="268"/>
      <c r="BQ76" s="268"/>
      <c r="BR76" s="268"/>
      <c r="BS76" s="268"/>
      <c r="BT76" s="268"/>
      <c r="BU76" s="268"/>
      <c r="BV76" s="268"/>
      <c r="BW76" s="268"/>
      <c r="BX76" s="268"/>
      <c r="BY76" s="268"/>
      <c r="BZ76" s="268"/>
    </row>
    <row r="77" spans="1:78" s="258" customFormat="1" ht="18" customHeight="1" x14ac:dyDescent="0.2">
      <c r="A77" s="265">
        <v>73</v>
      </c>
      <c r="B77" s="420" t="s">
        <v>487</v>
      </c>
      <c r="C77" s="420" t="s">
        <v>406</v>
      </c>
      <c r="D77" s="249" t="s">
        <v>16</v>
      </c>
      <c r="E77" s="249" t="s">
        <v>1565</v>
      </c>
      <c r="F77" s="249" t="s">
        <v>1946</v>
      </c>
      <c r="G77" s="332">
        <v>622</v>
      </c>
      <c r="H77" s="266">
        <f t="shared" si="6"/>
        <v>7464</v>
      </c>
      <c r="I77" s="266">
        <f t="shared" si="7"/>
        <v>51.833333333333336</v>
      </c>
      <c r="J77" s="266">
        <f t="shared" si="8"/>
        <v>31.250000000000004</v>
      </c>
      <c r="K77" s="405">
        <v>0</v>
      </c>
      <c r="L77" s="422">
        <v>0</v>
      </c>
      <c r="M77" s="266">
        <f>I77+J77+K77+L77</f>
        <v>83.083333333333343</v>
      </c>
      <c r="N77" s="268"/>
      <c r="O77" s="268"/>
      <c r="P77" s="268"/>
      <c r="Q77" s="268"/>
      <c r="R77" s="268"/>
      <c r="S77" s="268"/>
      <c r="T77" s="268"/>
      <c r="U77" s="268"/>
      <c r="V77" s="268"/>
      <c r="W77" s="268"/>
      <c r="X77" s="268"/>
      <c r="Y77" s="268"/>
      <c r="Z77" s="268"/>
      <c r="AA77" s="268"/>
      <c r="AB77" s="268"/>
      <c r="AC77" s="268"/>
      <c r="AD77" s="268"/>
      <c r="AE77" s="268"/>
      <c r="AF77" s="268"/>
      <c r="AG77" s="268"/>
      <c r="AH77" s="268"/>
      <c r="AI77" s="268"/>
      <c r="AJ77" s="268"/>
      <c r="AK77" s="268"/>
      <c r="AL77" s="268"/>
      <c r="AM77" s="268"/>
      <c r="AN77" s="268"/>
      <c r="AO77" s="268"/>
      <c r="AP77" s="268"/>
      <c r="AQ77" s="268"/>
      <c r="AR77" s="268"/>
      <c r="AS77" s="268"/>
      <c r="AT77" s="268"/>
      <c r="AU77" s="268"/>
      <c r="AV77" s="268"/>
      <c r="AW77" s="268"/>
      <c r="AX77" s="268"/>
      <c r="AY77" s="268"/>
      <c r="AZ77" s="268"/>
      <c r="BA77" s="268"/>
      <c r="BB77" s="268"/>
      <c r="BC77" s="268"/>
      <c r="BD77" s="268"/>
      <c r="BE77" s="268"/>
      <c r="BF77" s="268"/>
      <c r="BG77" s="268"/>
      <c r="BH77" s="268"/>
      <c r="BI77" s="268"/>
      <c r="BJ77" s="268"/>
      <c r="BK77" s="268"/>
      <c r="BL77" s="268"/>
      <c r="BM77" s="268"/>
      <c r="BN77" s="268"/>
      <c r="BO77" s="268"/>
      <c r="BP77" s="268"/>
      <c r="BQ77" s="268"/>
      <c r="BR77" s="268"/>
      <c r="BS77" s="268"/>
      <c r="BT77" s="268"/>
      <c r="BU77" s="268"/>
      <c r="BV77" s="268"/>
      <c r="BW77" s="268"/>
      <c r="BX77" s="268"/>
      <c r="BY77" s="268"/>
      <c r="BZ77" s="268"/>
    </row>
    <row r="78" spans="1:78" s="258" customFormat="1" ht="18" customHeight="1" x14ac:dyDescent="0.2">
      <c r="A78" s="267">
        <v>74</v>
      </c>
      <c r="B78" s="420" t="s">
        <v>1728</v>
      </c>
      <c r="C78" s="426" t="s">
        <v>1727</v>
      </c>
      <c r="D78" s="249" t="s">
        <v>16</v>
      </c>
      <c r="E78" s="249" t="s">
        <v>1539</v>
      </c>
      <c r="F78" s="249" t="s">
        <v>1945</v>
      </c>
      <c r="G78" s="332">
        <v>463</v>
      </c>
      <c r="H78" s="266">
        <f t="shared" si="6"/>
        <v>5556</v>
      </c>
      <c r="I78" s="266">
        <f t="shared" si="7"/>
        <v>38.583333333333336</v>
      </c>
      <c r="J78" s="266">
        <f t="shared" si="8"/>
        <v>31.250000000000004</v>
      </c>
      <c r="K78" s="405">
        <v>0</v>
      </c>
      <c r="L78" s="422">
        <v>0</v>
      </c>
      <c r="M78" s="266">
        <f>I78+J78+K78+L78</f>
        <v>69.833333333333343</v>
      </c>
      <c r="N78" s="268"/>
      <c r="O78" s="268"/>
      <c r="P78" s="268"/>
      <c r="Q78" s="268"/>
      <c r="R78" s="268"/>
      <c r="S78" s="268"/>
      <c r="T78" s="268"/>
      <c r="U78" s="268"/>
      <c r="V78" s="268"/>
      <c r="W78" s="268"/>
      <c r="X78" s="268"/>
      <c r="Y78" s="268"/>
      <c r="Z78" s="268"/>
      <c r="AA78" s="268"/>
      <c r="AB78" s="268"/>
      <c r="AC78" s="268"/>
      <c r="AD78" s="268"/>
      <c r="AE78" s="268"/>
      <c r="AF78" s="268"/>
      <c r="AG78" s="268"/>
      <c r="AH78" s="268"/>
      <c r="AI78" s="268"/>
      <c r="AJ78" s="268"/>
      <c r="AK78" s="268"/>
      <c r="AL78" s="268"/>
      <c r="AM78" s="268"/>
      <c r="AN78" s="268"/>
      <c r="AO78" s="268"/>
      <c r="AP78" s="268"/>
      <c r="AQ78" s="268"/>
      <c r="AR78" s="268"/>
      <c r="AS78" s="268"/>
      <c r="AT78" s="268"/>
      <c r="AU78" s="268"/>
      <c r="AV78" s="268"/>
      <c r="AW78" s="268"/>
      <c r="AX78" s="268"/>
      <c r="AY78" s="268"/>
      <c r="AZ78" s="268"/>
      <c r="BA78" s="268"/>
      <c r="BB78" s="268"/>
      <c r="BC78" s="268"/>
      <c r="BD78" s="268"/>
      <c r="BE78" s="268"/>
      <c r="BF78" s="268"/>
      <c r="BG78" s="268"/>
      <c r="BH78" s="268"/>
      <c r="BI78" s="268"/>
      <c r="BJ78" s="268"/>
      <c r="BK78" s="268"/>
      <c r="BL78" s="268"/>
      <c r="BM78" s="268"/>
      <c r="BN78" s="268"/>
      <c r="BO78" s="268"/>
      <c r="BP78" s="268"/>
      <c r="BQ78" s="268"/>
      <c r="BR78" s="268"/>
      <c r="BS78" s="268"/>
      <c r="BT78" s="268"/>
      <c r="BU78" s="268"/>
      <c r="BV78" s="268"/>
      <c r="BW78" s="268"/>
      <c r="BX78" s="268"/>
      <c r="BY78" s="268"/>
      <c r="BZ78" s="268"/>
    </row>
    <row r="79" spans="1:78" s="258" customFormat="1" ht="18" customHeight="1" x14ac:dyDescent="0.2">
      <c r="A79" s="265">
        <v>75</v>
      </c>
      <c r="B79" s="420" t="s">
        <v>489</v>
      </c>
      <c r="C79" s="425" t="s">
        <v>400</v>
      </c>
      <c r="D79" s="249" t="s">
        <v>16</v>
      </c>
      <c r="E79" s="249" t="s">
        <v>1539</v>
      </c>
      <c r="F79" s="249" t="s">
        <v>1945</v>
      </c>
      <c r="G79" s="332">
        <v>393</v>
      </c>
      <c r="H79" s="266">
        <f t="shared" si="6"/>
        <v>4716</v>
      </c>
      <c r="I79" s="266">
        <f t="shared" si="7"/>
        <v>32.75</v>
      </c>
      <c r="J79" s="266">
        <f t="shared" si="8"/>
        <v>31.250000000000004</v>
      </c>
      <c r="K79" s="405">
        <v>0</v>
      </c>
      <c r="L79" s="422">
        <v>0</v>
      </c>
      <c r="M79" s="266">
        <f>I79+J79+K79+L79</f>
        <v>64</v>
      </c>
      <c r="N79" s="268"/>
      <c r="O79" s="268"/>
      <c r="P79" s="268"/>
      <c r="Q79" s="268"/>
      <c r="R79" s="268"/>
      <c r="S79" s="268"/>
      <c r="T79" s="268"/>
      <c r="U79" s="268"/>
      <c r="V79" s="268"/>
      <c r="W79" s="268"/>
      <c r="X79" s="268"/>
      <c r="Y79" s="268"/>
      <c r="Z79" s="268"/>
      <c r="AA79" s="268"/>
      <c r="AB79" s="268"/>
      <c r="AC79" s="268"/>
      <c r="AD79" s="268"/>
      <c r="AE79" s="268"/>
      <c r="AF79" s="268"/>
      <c r="AG79" s="268"/>
      <c r="AH79" s="268"/>
      <c r="AI79" s="268"/>
      <c r="AJ79" s="268"/>
      <c r="AK79" s="268"/>
      <c r="AL79" s="268"/>
      <c r="AM79" s="268"/>
      <c r="AN79" s="268"/>
      <c r="AO79" s="268"/>
      <c r="AP79" s="268"/>
      <c r="AQ79" s="268"/>
      <c r="AR79" s="268"/>
      <c r="AS79" s="268"/>
      <c r="AT79" s="268"/>
      <c r="AU79" s="268"/>
      <c r="AV79" s="268"/>
      <c r="AW79" s="268"/>
      <c r="AX79" s="268"/>
      <c r="AY79" s="268"/>
      <c r="AZ79" s="268"/>
      <c r="BA79" s="268"/>
      <c r="BB79" s="268"/>
      <c r="BC79" s="268"/>
      <c r="BD79" s="268"/>
      <c r="BE79" s="268"/>
      <c r="BF79" s="268"/>
      <c r="BG79" s="268"/>
      <c r="BH79" s="268"/>
      <c r="BI79" s="268"/>
      <c r="BJ79" s="268"/>
      <c r="BK79" s="268"/>
      <c r="BL79" s="268"/>
      <c r="BM79" s="268"/>
      <c r="BN79" s="268"/>
      <c r="BO79" s="268"/>
      <c r="BP79" s="268"/>
      <c r="BQ79" s="268"/>
      <c r="BR79" s="268"/>
      <c r="BS79" s="268"/>
      <c r="BT79" s="268"/>
      <c r="BU79" s="268"/>
      <c r="BV79" s="268"/>
      <c r="BW79" s="268"/>
      <c r="BX79" s="268"/>
      <c r="BY79" s="268"/>
      <c r="BZ79" s="268"/>
    </row>
    <row r="80" spans="1:78" s="258" customFormat="1" ht="18" customHeight="1" x14ac:dyDescent="0.2">
      <c r="A80" s="267">
        <v>76</v>
      </c>
      <c r="B80" s="245" t="s">
        <v>2091</v>
      </c>
      <c r="C80" s="245" t="s">
        <v>400</v>
      </c>
      <c r="D80" s="249" t="s">
        <v>16</v>
      </c>
      <c r="E80" s="249" t="s">
        <v>1539</v>
      </c>
      <c r="F80" s="249" t="s">
        <v>1945</v>
      </c>
      <c r="G80" s="332">
        <v>393</v>
      </c>
      <c r="H80" s="266">
        <f t="shared" si="6"/>
        <v>4716</v>
      </c>
      <c r="I80" s="266">
        <f t="shared" si="7"/>
        <v>32.75</v>
      </c>
      <c r="J80" s="266">
        <f t="shared" si="8"/>
        <v>31.250000000000004</v>
      </c>
      <c r="K80" s="405">
        <v>0</v>
      </c>
      <c r="L80" s="422">
        <v>0</v>
      </c>
      <c r="M80" s="266"/>
      <c r="N80" s="268"/>
      <c r="O80" s="268"/>
      <c r="P80" s="268"/>
      <c r="Q80" s="268"/>
      <c r="R80" s="268"/>
      <c r="S80" s="268"/>
      <c r="T80" s="268"/>
      <c r="U80" s="268"/>
      <c r="V80" s="268"/>
      <c r="W80" s="268"/>
      <c r="X80" s="268"/>
      <c r="Y80" s="268"/>
      <c r="Z80" s="268"/>
      <c r="AA80" s="268"/>
      <c r="AB80" s="268"/>
      <c r="AC80" s="268"/>
      <c r="AD80" s="268"/>
      <c r="AE80" s="268"/>
      <c r="AF80" s="268"/>
      <c r="AG80" s="268"/>
      <c r="AH80" s="268"/>
      <c r="AI80" s="268"/>
      <c r="AJ80" s="268"/>
      <c r="AK80" s="268"/>
      <c r="AL80" s="268"/>
      <c r="AM80" s="268"/>
      <c r="AN80" s="268"/>
      <c r="AO80" s="268"/>
      <c r="AP80" s="268"/>
      <c r="AQ80" s="268"/>
      <c r="AR80" s="268"/>
      <c r="AS80" s="268"/>
      <c r="AT80" s="268"/>
      <c r="AU80" s="268"/>
      <c r="AV80" s="268"/>
      <c r="AW80" s="268"/>
      <c r="AX80" s="268"/>
      <c r="AY80" s="268"/>
      <c r="AZ80" s="268"/>
      <c r="BA80" s="268"/>
      <c r="BB80" s="268"/>
      <c r="BC80" s="268"/>
      <c r="BD80" s="268"/>
      <c r="BE80" s="268"/>
      <c r="BF80" s="268"/>
      <c r="BG80" s="268"/>
      <c r="BH80" s="268"/>
      <c r="BI80" s="268"/>
      <c r="BJ80" s="268"/>
      <c r="BK80" s="268"/>
      <c r="BL80" s="268"/>
      <c r="BM80" s="268"/>
      <c r="BN80" s="268"/>
      <c r="BO80" s="268"/>
      <c r="BP80" s="268"/>
      <c r="BQ80" s="268"/>
      <c r="BR80" s="268"/>
      <c r="BS80" s="268"/>
      <c r="BT80" s="268"/>
      <c r="BU80" s="268"/>
      <c r="BV80" s="268"/>
      <c r="BW80" s="268"/>
      <c r="BX80" s="268"/>
      <c r="BY80" s="268"/>
      <c r="BZ80" s="268"/>
    </row>
    <row r="81" spans="1:78" s="258" customFormat="1" ht="18" customHeight="1" x14ac:dyDescent="0.2">
      <c r="A81" s="265">
        <v>77</v>
      </c>
      <c r="B81" s="420" t="s">
        <v>490</v>
      </c>
      <c r="C81" s="420" t="s">
        <v>406</v>
      </c>
      <c r="D81" s="249" t="s">
        <v>16</v>
      </c>
      <c r="E81" s="249" t="s">
        <v>1566</v>
      </c>
      <c r="F81" s="249" t="s">
        <v>1946</v>
      </c>
      <c r="G81" s="332">
        <v>622</v>
      </c>
      <c r="H81" s="266">
        <f t="shared" si="6"/>
        <v>7464</v>
      </c>
      <c r="I81" s="266">
        <f t="shared" si="7"/>
        <v>51.833333333333336</v>
      </c>
      <c r="J81" s="266">
        <f t="shared" si="8"/>
        <v>31.250000000000004</v>
      </c>
      <c r="K81" s="405">
        <v>0</v>
      </c>
      <c r="L81" s="422">
        <v>0</v>
      </c>
      <c r="M81" s="266">
        <f t="shared" ref="M81:M144" si="9">I81+J81+K81+L81</f>
        <v>83.083333333333343</v>
      </c>
      <c r="N81" s="268"/>
      <c r="O81" s="268"/>
      <c r="P81" s="268"/>
      <c r="Q81" s="268"/>
      <c r="R81" s="268"/>
      <c r="S81" s="268"/>
      <c r="T81" s="268"/>
      <c r="U81" s="268"/>
      <c r="V81" s="268"/>
      <c r="W81" s="268"/>
      <c r="X81" s="268"/>
      <c r="Y81" s="268"/>
      <c r="Z81" s="268"/>
      <c r="AA81" s="268"/>
      <c r="AB81" s="268"/>
      <c r="AC81" s="268"/>
      <c r="AD81" s="268"/>
      <c r="AE81" s="268"/>
      <c r="AF81" s="268"/>
      <c r="AG81" s="268"/>
      <c r="AH81" s="268"/>
      <c r="AI81" s="268"/>
      <c r="AJ81" s="268"/>
      <c r="AK81" s="268"/>
      <c r="AL81" s="268"/>
      <c r="AM81" s="268"/>
      <c r="AN81" s="268"/>
      <c r="AO81" s="268"/>
      <c r="AP81" s="268"/>
      <c r="AQ81" s="268"/>
      <c r="AR81" s="268"/>
      <c r="AS81" s="268"/>
      <c r="AT81" s="268"/>
      <c r="AU81" s="268"/>
      <c r="AV81" s="268"/>
      <c r="AW81" s="268"/>
      <c r="AX81" s="268"/>
      <c r="AY81" s="268"/>
      <c r="AZ81" s="268"/>
      <c r="BA81" s="268"/>
      <c r="BB81" s="268"/>
      <c r="BC81" s="268"/>
      <c r="BD81" s="268"/>
      <c r="BE81" s="268"/>
      <c r="BF81" s="268"/>
      <c r="BG81" s="268"/>
      <c r="BH81" s="268"/>
      <c r="BI81" s="268"/>
      <c r="BJ81" s="268"/>
      <c r="BK81" s="268"/>
      <c r="BL81" s="268"/>
      <c r="BM81" s="268"/>
      <c r="BN81" s="268"/>
      <c r="BO81" s="268"/>
      <c r="BP81" s="268"/>
      <c r="BQ81" s="268"/>
      <c r="BR81" s="268"/>
      <c r="BS81" s="268"/>
      <c r="BT81" s="268"/>
      <c r="BU81" s="268"/>
      <c r="BV81" s="268"/>
      <c r="BW81" s="268"/>
      <c r="BX81" s="268"/>
      <c r="BY81" s="268"/>
      <c r="BZ81" s="268"/>
    </row>
    <row r="82" spans="1:78" s="258" customFormat="1" ht="18" customHeight="1" x14ac:dyDescent="0.2">
      <c r="A82" s="267">
        <v>78</v>
      </c>
      <c r="B82" s="420" t="s">
        <v>1416</v>
      </c>
      <c r="C82" s="420" t="s">
        <v>400</v>
      </c>
      <c r="D82" s="249" t="s">
        <v>16</v>
      </c>
      <c r="E82" s="249" t="s">
        <v>1539</v>
      </c>
      <c r="F82" s="249" t="s">
        <v>1945</v>
      </c>
      <c r="G82" s="332">
        <v>393</v>
      </c>
      <c r="H82" s="266">
        <f t="shared" si="6"/>
        <v>4716</v>
      </c>
      <c r="I82" s="266">
        <f t="shared" si="7"/>
        <v>32.75</v>
      </c>
      <c r="J82" s="266">
        <f t="shared" si="8"/>
        <v>31.250000000000004</v>
      </c>
      <c r="K82" s="405">
        <v>0</v>
      </c>
      <c r="L82" s="422">
        <v>0</v>
      </c>
      <c r="M82" s="266">
        <f t="shared" si="9"/>
        <v>64</v>
      </c>
      <c r="N82" s="268"/>
      <c r="O82" s="268"/>
      <c r="P82" s="268"/>
      <c r="Q82" s="268"/>
      <c r="R82" s="268"/>
      <c r="S82" s="268"/>
      <c r="T82" s="268"/>
      <c r="U82" s="268"/>
      <c r="V82" s="268"/>
      <c r="W82" s="268"/>
      <c r="X82" s="268"/>
      <c r="Y82" s="268"/>
      <c r="Z82" s="268"/>
      <c r="AA82" s="268"/>
      <c r="AB82" s="268"/>
      <c r="AC82" s="268"/>
      <c r="AD82" s="268"/>
      <c r="AE82" s="268"/>
      <c r="AF82" s="268"/>
      <c r="AG82" s="268"/>
      <c r="AH82" s="268"/>
      <c r="AI82" s="268"/>
      <c r="AJ82" s="268"/>
      <c r="AK82" s="268"/>
      <c r="AL82" s="268"/>
      <c r="AM82" s="268"/>
      <c r="AN82" s="268"/>
      <c r="AO82" s="268"/>
      <c r="AP82" s="268"/>
      <c r="AQ82" s="268"/>
      <c r="AR82" s="268"/>
      <c r="AS82" s="268"/>
      <c r="AT82" s="268"/>
      <c r="AU82" s="268"/>
      <c r="AV82" s="268"/>
      <c r="AW82" s="268"/>
      <c r="AX82" s="268"/>
      <c r="AY82" s="268"/>
      <c r="AZ82" s="268"/>
      <c r="BA82" s="268"/>
      <c r="BB82" s="268"/>
      <c r="BC82" s="268"/>
      <c r="BD82" s="268"/>
      <c r="BE82" s="268"/>
      <c r="BF82" s="268"/>
      <c r="BG82" s="268"/>
      <c r="BH82" s="268"/>
      <c r="BI82" s="268"/>
      <c r="BJ82" s="268"/>
      <c r="BK82" s="268"/>
      <c r="BL82" s="268"/>
      <c r="BM82" s="268"/>
      <c r="BN82" s="268"/>
      <c r="BO82" s="268"/>
      <c r="BP82" s="268"/>
      <c r="BQ82" s="268"/>
      <c r="BR82" s="268"/>
      <c r="BS82" s="268"/>
      <c r="BT82" s="268"/>
      <c r="BU82" s="268"/>
      <c r="BV82" s="268"/>
      <c r="BW82" s="268"/>
      <c r="BX82" s="268"/>
      <c r="BY82" s="268"/>
      <c r="BZ82" s="268"/>
    </row>
    <row r="83" spans="1:78" s="258" customFormat="1" ht="18" customHeight="1" x14ac:dyDescent="0.2">
      <c r="A83" s="265">
        <v>79</v>
      </c>
      <c r="B83" s="420" t="s">
        <v>491</v>
      </c>
      <c r="C83" s="420" t="s">
        <v>400</v>
      </c>
      <c r="D83" s="249" t="s">
        <v>16</v>
      </c>
      <c r="E83" s="249" t="s">
        <v>1539</v>
      </c>
      <c r="F83" s="249" t="s">
        <v>1945</v>
      </c>
      <c r="G83" s="332">
        <v>393</v>
      </c>
      <c r="H83" s="266">
        <f t="shared" si="6"/>
        <v>4716</v>
      </c>
      <c r="I83" s="266">
        <f t="shared" si="7"/>
        <v>32.75</v>
      </c>
      <c r="J83" s="266">
        <f t="shared" si="8"/>
        <v>31.250000000000004</v>
      </c>
      <c r="K83" s="405">
        <v>0</v>
      </c>
      <c r="L83" s="422">
        <v>0</v>
      </c>
      <c r="M83" s="266">
        <f t="shared" si="9"/>
        <v>64</v>
      </c>
      <c r="N83" s="268"/>
      <c r="O83" s="268"/>
      <c r="P83" s="268"/>
      <c r="Q83" s="268"/>
      <c r="R83" s="268"/>
      <c r="S83" s="268"/>
      <c r="T83" s="268"/>
      <c r="U83" s="268"/>
      <c r="V83" s="268"/>
      <c r="W83" s="268"/>
      <c r="X83" s="268"/>
      <c r="Y83" s="268"/>
      <c r="Z83" s="268"/>
      <c r="AA83" s="268"/>
      <c r="AB83" s="268"/>
      <c r="AC83" s="268"/>
      <c r="AD83" s="268"/>
      <c r="AE83" s="268"/>
      <c r="AF83" s="268"/>
      <c r="AG83" s="268"/>
      <c r="AH83" s="268"/>
      <c r="AI83" s="268"/>
      <c r="AJ83" s="268"/>
      <c r="AK83" s="268"/>
      <c r="AL83" s="268"/>
      <c r="AM83" s="268"/>
      <c r="AN83" s="268"/>
      <c r="AO83" s="268"/>
      <c r="AP83" s="268"/>
      <c r="AQ83" s="268"/>
      <c r="AR83" s="268"/>
      <c r="AS83" s="268"/>
      <c r="AT83" s="268"/>
      <c r="AU83" s="268"/>
      <c r="AV83" s="268"/>
      <c r="AW83" s="268"/>
      <c r="AX83" s="268"/>
      <c r="AY83" s="268"/>
      <c r="AZ83" s="268"/>
      <c r="BA83" s="268"/>
      <c r="BB83" s="268"/>
      <c r="BC83" s="268"/>
      <c r="BD83" s="268"/>
      <c r="BE83" s="268"/>
      <c r="BF83" s="268"/>
      <c r="BG83" s="268"/>
      <c r="BH83" s="268"/>
      <c r="BI83" s="268"/>
      <c r="BJ83" s="268"/>
      <c r="BK83" s="268"/>
      <c r="BL83" s="268"/>
      <c r="BM83" s="268"/>
      <c r="BN83" s="268"/>
      <c r="BO83" s="268"/>
      <c r="BP83" s="268"/>
      <c r="BQ83" s="268"/>
      <c r="BR83" s="268"/>
      <c r="BS83" s="268"/>
      <c r="BT83" s="268"/>
      <c r="BU83" s="268"/>
      <c r="BV83" s="268"/>
      <c r="BW83" s="268"/>
      <c r="BX83" s="268"/>
      <c r="BY83" s="268"/>
      <c r="BZ83" s="268"/>
    </row>
    <row r="84" spans="1:78" s="258" customFormat="1" ht="18" customHeight="1" x14ac:dyDescent="0.2">
      <c r="A84" s="267">
        <v>80</v>
      </c>
      <c r="B84" s="420" t="s">
        <v>492</v>
      </c>
      <c r="C84" s="420" t="s">
        <v>421</v>
      </c>
      <c r="D84" s="249" t="s">
        <v>764</v>
      </c>
      <c r="E84" s="249" t="s">
        <v>1546</v>
      </c>
      <c r="F84" s="249" t="s">
        <v>766</v>
      </c>
      <c r="G84" s="332">
        <v>531</v>
      </c>
      <c r="H84" s="266">
        <f t="shared" si="6"/>
        <v>6372</v>
      </c>
      <c r="I84" s="266">
        <f t="shared" si="7"/>
        <v>44.25</v>
      </c>
      <c r="J84" s="266">
        <f t="shared" si="8"/>
        <v>31.250000000000004</v>
      </c>
      <c r="K84" s="405">
        <v>50</v>
      </c>
      <c r="L84" s="422">
        <v>0</v>
      </c>
      <c r="M84" s="266">
        <f t="shared" si="9"/>
        <v>125.5</v>
      </c>
      <c r="N84" s="268"/>
      <c r="O84" s="268"/>
      <c r="P84" s="268"/>
      <c r="Q84" s="268"/>
      <c r="R84" s="268"/>
      <c r="S84" s="268"/>
      <c r="T84" s="268"/>
      <c r="U84" s="268"/>
      <c r="V84" s="268"/>
      <c r="W84" s="268"/>
      <c r="X84" s="268"/>
      <c r="Y84" s="268"/>
      <c r="Z84" s="268"/>
      <c r="AA84" s="268"/>
      <c r="AB84" s="268"/>
      <c r="AC84" s="268"/>
      <c r="AD84" s="268"/>
      <c r="AE84" s="268"/>
      <c r="AF84" s="268"/>
      <c r="AG84" s="268"/>
      <c r="AH84" s="268"/>
      <c r="AI84" s="268"/>
      <c r="AJ84" s="268"/>
      <c r="AK84" s="268"/>
      <c r="AL84" s="268"/>
      <c r="AM84" s="268"/>
      <c r="AN84" s="268"/>
      <c r="AO84" s="268"/>
      <c r="AP84" s="268"/>
      <c r="AQ84" s="268"/>
      <c r="AR84" s="268"/>
      <c r="AS84" s="268"/>
      <c r="AT84" s="268"/>
      <c r="AU84" s="268"/>
      <c r="AV84" s="268"/>
      <c r="AW84" s="268"/>
      <c r="AX84" s="268"/>
      <c r="AY84" s="268"/>
      <c r="AZ84" s="268"/>
      <c r="BA84" s="268"/>
      <c r="BB84" s="268"/>
      <c r="BC84" s="268"/>
      <c r="BD84" s="268"/>
      <c r="BE84" s="268"/>
      <c r="BF84" s="268"/>
      <c r="BG84" s="268"/>
      <c r="BH84" s="268"/>
      <c r="BI84" s="268"/>
      <c r="BJ84" s="268"/>
      <c r="BK84" s="268"/>
      <c r="BL84" s="268"/>
      <c r="BM84" s="268"/>
      <c r="BN84" s="268"/>
      <c r="BO84" s="268"/>
      <c r="BP84" s="268"/>
      <c r="BQ84" s="268"/>
      <c r="BR84" s="268"/>
      <c r="BS84" s="268"/>
      <c r="BT84" s="268"/>
      <c r="BU84" s="268"/>
      <c r="BV84" s="268"/>
      <c r="BW84" s="268"/>
      <c r="BX84" s="268"/>
      <c r="BY84" s="268"/>
      <c r="BZ84" s="268"/>
    </row>
    <row r="85" spans="1:78" s="258" customFormat="1" ht="18" customHeight="1" x14ac:dyDescent="0.2">
      <c r="A85" s="265">
        <v>81</v>
      </c>
      <c r="B85" s="420" t="s">
        <v>493</v>
      </c>
      <c r="C85" s="420" t="s">
        <v>421</v>
      </c>
      <c r="D85" s="249" t="s">
        <v>16</v>
      </c>
      <c r="E85" s="249" t="s">
        <v>1567</v>
      </c>
      <c r="F85" s="249" t="s">
        <v>1956</v>
      </c>
      <c r="G85" s="332">
        <v>531</v>
      </c>
      <c r="H85" s="266">
        <f t="shared" si="6"/>
        <v>6372</v>
      </c>
      <c r="I85" s="266">
        <f t="shared" si="7"/>
        <v>44.25</v>
      </c>
      <c r="J85" s="266">
        <f t="shared" si="8"/>
        <v>31.250000000000004</v>
      </c>
      <c r="K85" s="405">
        <v>50.06</v>
      </c>
      <c r="L85" s="422">
        <v>0</v>
      </c>
      <c r="M85" s="266">
        <f t="shared" si="9"/>
        <v>125.56</v>
      </c>
      <c r="N85" s="268"/>
      <c r="O85" s="268"/>
      <c r="P85" s="268"/>
      <c r="Q85" s="268"/>
      <c r="R85" s="268"/>
      <c r="S85" s="268"/>
      <c r="T85" s="268"/>
      <c r="U85" s="268"/>
      <c r="V85" s="268"/>
      <c r="W85" s="268"/>
      <c r="X85" s="268"/>
      <c r="Y85" s="268"/>
      <c r="Z85" s="268"/>
      <c r="AA85" s="268"/>
      <c r="AB85" s="268"/>
      <c r="AC85" s="268"/>
      <c r="AD85" s="268"/>
      <c r="AE85" s="268"/>
      <c r="AF85" s="268"/>
      <c r="AG85" s="268"/>
      <c r="AH85" s="268"/>
      <c r="AI85" s="268"/>
      <c r="AJ85" s="268"/>
      <c r="AK85" s="268"/>
      <c r="AL85" s="268"/>
      <c r="AM85" s="268"/>
      <c r="AN85" s="268"/>
      <c r="AO85" s="268"/>
      <c r="AP85" s="268"/>
      <c r="AQ85" s="268"/>
      <c r="AR85" s="268"/>
      <c r="AS85" s="268"/>
      <c r="AT85" s="268"/>
      <c r="AU85" s="268"/>
      <c r="AV85" s="268"/>
      <c r="AW85" s="268"/>
      <c r="AX85" s="268"/>
      <c r="AY85" s="268"/>
      <c r="AZ85" s="268"/>
      <c r="BA85" s="268"/>
      <c r="BB85" s="268"/>
      <c r="BC85" s="268"/>
      <c r="BD85" s="268"/>
      <c r="BE85" s="268"/>
      <c r="BF85" s="268"/>
      <c r="BG85" s="268"/>
      <c r="BH85" s="268"/>
      <c r="BI85" s="268"/>
      <c r="BJ85" s="268"/>
      <c r="BK85" s="268"/>
      <c r="BL85" s="268"/>
      <c r="BM85" s="268"/>
      <c r="BN85" s="268"/>
      <c r="BO85" s="268"/>
      <c r="BP85" s="268"/>
      <c r="BQ85" s="268"/>
      <c r="BR85" s="268"/>
      <c r="BS85" s="268"/>
      <c r="BT85" s="268"/>
      <c r="BU85" s="268"/>
      <c r="BV85" s="268"/>
      <c r="BW85" s="268"/>
      <c r="BX85" s="268"/>
      <c r="BY85" s="268"/>
      <c r="BZ85" s="268"/>
    </row>
    <row r="86" spans="1:78" s="258" customFormat="1" ht="18" customHeight="1" x14ac:dyDescent="0.2">
      <c r="A86" s="267">
        <v>82</v>
      </c>
      <c r="B86" s="420" t="s">
        <v>1417</v>
      </c>
      <c r="C86" s="420" t="s">
        <v>400</v>
      </c>
      <c r="D86" s="249" t="s">
        <v>16</v>
      </c>
      <c r="E86" s="249" t="s">
        <v>1539</v>
      </c>
      <c r="F86" s="249" t="s">
        <v>1945</v>
      </c>
      <c r="G86" s="332">
        <v>393</v>
      </c>
      <c r="H86" s="266">
        <f t="shared" si="6"/>
        <v>4716</v>
      </c>
      <c r="I86" s="266">
        <f t="shared" si="7"/>
        <v>32.75</v>
      </c>
      <c r="J86" s="266">
        <f t="shared" si="8"/>
        <v>31.250000000000004</v>
      </c>
      <c r="K86" s="405">
        <v>0</v>
      </c>
      <c r="L86" s="422">
        <v>0</v>
      </c>
      <c r="M86" s="266">
        <f t="shared" si="9"/>
        <v>64</v>
      </c>
      <c r="N86" s="268"/>
      <c r="O86" s="268"/>
      <c r="P86" s="268"/>
      <c r="Q86" s="268"/>
      <c r="R86" s="268"/>
      <c r="S86" s="268"/>
      <c r="T86" s="268"/>
      <c r="U86" s="268"/>
      <c r="V86" s="268"/>
      <c r="W86" s="268"/>
      <c r="X86" s="268"/>
      <c r="Y86" s="268"/>
      <c r="Z86" s="268"/>
      <c r="AA86" s="268"/>
      <c r="AB86" s="268"/>
      <c r="AC86" s="268"/>
      <c r="AD86" s="268"/>
      <c r="AE86" s="268"/>
      <c r="AF86" s="268"/>
      <c r="AG86" s="268"/>
      <c r="AH86" s="268"/>
      <c r="AI86" s="268"/>
      <c r="AJ86" s="268"/>
      <c r="AK86" s="268"/>
      <c r="AL86" s="268"/>
      <c r="AM86" s="268"/>
      <c r="AN86" s="268"/>
      <c r="AO86" s="268"/>
      <c r="AP86" s="268"/>
      <c r="AQ86" s="268"/>
      <c r="AR86" s="268"/>
      <c r="AS86" s="268"/>
      <c r="AT86" s="268"/>
      <c r="AU86" s="268"/>
      <c r="AV86" s="268"/>
      <c r="AW86" s="268"/>
      <c r="AX86" s="268"/>
      <c r="AY86" s="268"/>
      <c r="AZ86" s="268"/>
      <c r="BA86" s="268"/>
      <c r="BB86" s="268"/>
      <c r="BC86" s="268"/>
      <c r="BD86" s="268"/>
      <c r="BE86" s="268"/>
      <c r="BF86" s="268"/>
      <c r="BG86" s="268"/>
      <c r="BH86" s="268"/>
      <c r="BI86" s="268"/>
      <c r="BJ86" s="268"/>
      <c r="BK86" s="268"/>
      <c r="BL86" s="268"/>
      <c r="BM86" s="268"/>
      <c r="BN86" s="268"/>
      <c r="BO86" s="268"/>
      <c r="BP86" s="268"/>
      <c r="BQ86" s="268"/>
      <c r="BR86" s="268"/>
      <c r="BS86" s="268"/>
      <c r="BT86" s="268"/>
      <c r="BU86" s="268"/>
      <c r="BV86" s="268"/>
      <c r="BW86" s="268"/>
      <c r="BX86" s="268"/>
      <c r="BY86" s="268"/>
      <c r="BZ86" s="268"/>
    </row>
    <row r="87" spans="1:78" s="258" customFormat="1" ht="18" customHeight="1" x14ac:dyDescent="0.2">
      <c r="A87" s="265">
        <v>83</v>
      </c>
      <c r="B87" s="420" t="s">
        <v>494</v>
      </c>
      <c r="C87" s="420" t="s">
        <v>495</v>
      </c>
      <c r="D87" s="249" t="s">
        <v>16</v>
      </c>
      <c r="E87" s="249" t="s">
        <v>1568</v>
      </c>
      <c r="F87" s="249" t="s">
        <v>1952</v>
      </c>
      <c r="G87" s="332">
        <v>2308</v>
      </c>
      <c r="H87" s="266">
        <f t="shared" si="6"/>
        <v>27696</v>
      </c>
      <c r="I87" s="266">
        <f t="shared" si="7"/>
        <v>192.33333333333334</v>
      </c>
      <c r="J87" s="266">
        <f t="shared" si="8"/>
        <v>31.250000000000004</v>
      </c>
      <c r="K87" s="405">
        <v>0</v>
      </c>
      <c r="L87" s="422">
        <v>0</v>
      </c>
      <c r="M87" s="266">
        <f t="shared" si="9"/>
        <v>223.58333333333334</v>
      </c>
      <c r="N87" s="268"/>
      <c r="O87" s="268"/>
      <c r="P87" s="268"/>
      <c r="Q87" s="268"/>
      <c r="R87" s="268"/>
      <c r="S87" s="268"/>
      <c r="T87" s="268"/>
      <c r="U87" s="268"/>
      <c r="V87" s="268"/>
      <c r="W87" s="268"/>
      <c r="X87" s="268"/>
      <c r="Y87" s="268"/>
      <c r="Z87" s="268"/>
      <c r="AA87" s="268"/>
      <c r="AB87" s="268"/>
      <c r="AC87" s="268"/>
      <c r="AD87" s="268"/>
      <c r="AE87" s="268"/>
      <c r="AF87" s="268"/>
      <c r="AG87" s="268"/>
      <c r="AH87" s="268"/>
      <c r="AI87" s="268"/>
      <c r="AJ87" s="268"/>
      <c r="AK87" s="268"/>
      <c r="AL87" s="268"/>
      <c r="AM87" s="268"/>
      <c r="AN87" s="268"/>
      <c r="AO87" s="268"/>
      <c r="AP87" s="268"/>
      <c r="AQ87" s="268"/>
      <c r="AR87" s="268"/>
      <c r="AS87" s="268"/>
      <c r="AT87" s="268"/>
      <c r="AU87" s="268"/>
      <c r="AV87" s="268"/>
      <c r="AW87" s="268"/>
      <c r="AX87" s="268"/>
      <c r="AY87" s="268"/>
      <c r="AZ87" s="268"/>
      <c r="BA87" s="268"/>
      <c r="BB87" s="268"/>
      <c r="BC87" s="268"/>
      <c r="BD87" s="268"/>
      <c r="BE87" s="268"/>
      <c r="BF87" s="268"/>
      <c r="BG87" s="268"/>
      <c r="BH87" s="268"/>
      <c r="BI87" s="268"/>
      <c r="BJ87" s="268"/>
      <c r="BK87" s="268"/>
      <c r="BL87" s="268"/>
      <c r="BM87" s="268"/>
      <c r="BN87" s="268"/>
      <c r="BO87" s="268"/>
      <c r="BP87" s="268"/>
      <c r="BQ87" s="268"/>
      <c r="BR87" s="268"/>
      <c r="BS87" s="268"/>
      <c r="BT87" s="268"/>
      <c r="BU87" s="268"/>
      <c r="BV87" s="268"/>
      <c r="BW87" s="268"/>
      <c r="BX87" s="268"/>
      <c r="BY87" s="268"/>
      <c r="BZ87" s="268"/>
    </row>
    <row r="88" spans="1:78" s="258" customFormat="1" ht="18" customHeight="1" x14ac:dyDescent="0.2">
      <c r="A88" s="267">
        <v>84</v>
      </c>
      <c r="B88" s="420" t="s">
        <v>1729</v>
      </c>
      <c r="C88" s="426" t="s">
        <v>412</v>
      </c>
      <c r="D88" s="249" t="s">
        <v>16</v>
      </c>
      <c r="E88" s="249" t="s">
        <v>1539</v>
      </c>
      <c r="F88" s="249" t="s">
        <v>1949</v>
      </c>
      <c r="G88" s="332">
        <v>721</v>
      </c>
      <c r="H88" s="266">
        <f t="shared" si="6"/>
        <v>8652</v>
      </c>
      <c r="I88" s="266">
        <f t="shared" si="7"/>
        <v>60.083333333333336</v>
      </c>
      <c r="J88" s="266">
        <f t="shared" si="8"/>
        <v>31.250000000000004</v>
      </c>
      <c r="K88" s="405">
        <v>0</v>
      </c>
      <c r="L88" s="422">
        <v>0</v>
      </c>
      <c r="M88" s="266">
        <f t="shared" si="9"/>
        <v>91.333333333333343</v>
      </c>
      <c r="N88" s="268"/>
      <c r="O88" s="268"/>
      <c r="P88" s="268"/>
      <c r="Q88" s="268"/>
      <c r="R88" s="268"/>
      <c r="S88" s="268"/>
      <c r="T88" s="268"/>
      <c r="U88" s="268"/>
      <c r="V88" s="268"/>
      <c r="W88" s="268"/>
      <c r="X88" s="268"/>
      <c r="Y88" s="268"/>
      <c r="Z88" s="268"/>
      <c r="AA88" s="268"/>
      <c r="AB88" s="268"/>
      <c r="AC88" s="268"/>
      <c r="AD88" s="268"/>
      <c r="AE88" s="268"/>
      <c r="AF88" s="268"/>
      <c r="AG88" s="268"/>
      <c r="AH88" s="268"/>
      <c r="AI88" s="268"/>
      <c r="AJ88" s="268"/>
      <c r="AK88" s="268"/>
      <c r="AL88" s="268"/>
      <c r="AM88" s="268"/>
      <c r="AN88" s="268"/>
      <c r="AO88" s="268"/>
      <c r="AP88" s="268"/>
      <c r="AQ88" s="268"/>
      <c r="AR88" s="268"/>
      <c r="AS88" s="268"/>
      <c r="AT88" s="268"/>
      <c r="AU88" s="268"/>
      <c r="AV88" s="268"/>
      <c r="AW88" s="268"/>
      <c r="AX88" s="268"/>
      <c r="AY88" s="268"/>
      <c r="AZ88" s="268"/>
      <c r="BA88" s="268"/>
      <c r="BB88" s="268"/>
      <c r="BC88" s="268"/>
      <c r="BD88" s="268"/>
      <c r="BE88" s="268"/>
      <c r="BF88" s="268"/>
      <c r="BG88" s="268"/>
      <c r="BH88" s="268"/>
      <c r="BI88" s="268"/>
      <c r="BJ88" s="268"/>
      <c r="BK88" s="268"/>
      <c r="BL88" s="268"/>
      <c r="BM88" s="268"/>
      <c r="BN88" s="268"/>
      <c r="BO88" s="268"/>
      <c r="BP88" s="268"/>
      <c r="BQ88" s="268"/>
      <c r="BR88" s="268"/>
      <c r="BS88" s="268"/>
      <c r="BT88" s="268"/>
      <c r="BU88" s="268"/>
      <c r="BV88" s="268"/>
      <c r="BW88" s="268"/>
      <c r="BX88" s="268"/>
      <c r="BY88" s="268"/>
      <c r="BZ88" s="268"/>
    </row>
    <row r="89" spans="1:78" s="258" customFormat="1" ht="18" customHeight="1" x14ac:dyDescent="0.2">
      <c r="A89" s="265">
        <v>85</v>
      </c>
      <c r="B89" s="420" t="s">
        <v>496</v>
      </c>
      <c r="C89" s="420" t="s">
        <v>400</v>
      </c>
      <c r="D89" s="249" t="s">
        <v>16</v>
      </c>
      <c r="E89" s="249" t="s">
        <v>1539</v>
      </c>
      <c r="F89" s="249" t="s">
        <v>1945</v>
      </c>
      <c r="G89" s="332">
        <v>393</v>
      </c>
      <c r="H89" s="266">
        <f t="shared" si="6"/>
        <v>4716</v>
      </c>
      <c r="I89" s="266">
        <f t="shared" si="7"/>
        <v>32.75</v>
      </c>
      <c r="J89" s="266">
        <f t="shared" si="8"/>
        <v>31.250000000000004</v>
      </c>
      <c r="K89" s="405">
        <v>0</v>
      </c>
      <c r="L89" s="422">
        <v>0</v>
      </c>
      <c r="M89" s="266">
        <f t="shared" si="9"/>
        <v>64</v>
      </c>
      <c r="N89" s="268"/>
      <c r="O89" s="268"/>
      <c r="P89" s="268"/>
      <c r="Q89" s="268"/>
      <c r="R89" s="268"/>
      <c r="S89" s="268"/>
      <c r="T89" s="268"/>
      <c r="U89" s="268"/>
      <c r="V89" s="268"/>
      <c r="W89" s="268"/>
      <c r="X89" s="268"/>
      <c r="Y89" s="268"/>
      <c r="Z89" s="268"/>
      <c r="AA89" s="268"/>
      <c r="AB89" s="268"/>
      <c r="AC89" s="268"/>
      <c r="AD89" s="268"/>
      <c r="AE89" s="268"/>
      <c r="AF89" s="268"/>
      <c r="AG89" s="268"/>
      <c r="AH89" s="268"/>
      <c r="AI89" s="268"/>
      <c r="AJ89" s="268"/>
      <c r="AK89" s="268"/>
      <c r="AL89" s="268"/>
      <c r="AM89" s="268"/>
      <c r="AN89" s="268"/>
      <c r="AO89" s="268"/>
      <c r="AP89" s="268"/>
      <c r="AQ89" s="268"/>
      <c r="AR89" s="268"/>
      <c r="AS89" s="268"/>
      <c r="AT89" s="268"/>
      <c r="AU89" s="268"/>
      <c r="AV89" s="268"/>
      <c r="AW89" s="268"/>
      <c r="AX89" s="268"/>
      <c r="AY89" s="268"/>
      <c r="AZ89" s="268"/>
      <c r="BA89" s="268"/>
      <c r="BB89" s="268"/>
      <c r="BC89" s="268"/>
      <c r="BD89" s="268"/>
      <c r="BE89" s="268"/>
      <c r="BF89" s="268"/>
      <c r="BG89" s="268"/>
      <c r="BH89" s="268"/>
      <c r="BI89" s="268"/>
      <c r="BJ89" s="268"/>
      <c r="BK89" s="268"/>
      <c r="BL89" s="268"/>
      <c r="BM89" s="268"/>
      <c r="BN89" s="268"/>
      <c r="BO89" s="268"/>
      <c r="BP89" s="268"/>
      <c r="BQ89" s="268"/>
      <c r="BR89" s="268"/>
      <c r="BS89" s="268"/>
      <c r="BT89" s="268"/>
      <c r="BU89" s="268"/>
      <c r="BV89" s="268"/>
      <c r="BW89" s="268"/>
      <c r="BX89" s="268"/>
      <c r="BY89" s="268"/>
      <c r="BZ89" s="268"/>
    </row>
    <row r="90" spans="1:78" s="258" customFormat="1" ht="18" customHeight="1" x14ac:dyDescent="0.2">
      <c r="A90" s="267">
        <v>86</v>
      </c>
      <c r="B90" s="420" t="s">
        <v>497</v>
      </c>
      <c r="C90" s="420" t="s">
        <v>421</v>
      </c>
      <c r="D90" s="249" t="s">
        <v>16</v>
      </c>
      <c r="E90" s="249" t="s">
        <v>1567</v>
      </c>
      <c r="F90" s="249" t="s">
        <v>1956</v>
      </c>
      <c r="G90" s="332">
        <v>531</v>
      </c>
      <c r="H90" s="266">
        <f t="shared" si="6"/>
        <v>6372</v>
      </c>
      <c r="I90" s="266">
        <f t="shared" si="7"/>
        <v>44.25</v>
      </c>
      <c r="J90" s="266">
        <f t="shared" si="8"/>
        <v>31.250000000000004</v>
      </c>
      <c r="K90" s="405">
        <v>0</v>
      </c>
      <c r="L90" s="422">
        <v>0</v>
      </c>
      <c r="M90" s="266">
        <f t="shared" si="9"/>
        <v>75.5</v>
      </c>
      <c r="N90" s="268"/>
      <c r="O90" s="268"/>
      <c r="P90" s="268"/>
      <c r="Q90" s="268"/>
      <c r="R90" s="268"/>
      <c r="S90" s="268"/>
      <c r="T90" s="268"/>
      <c r="U90" s="268"/>
      <c r="V90" s="268"/>
      <c r="W90" s="268"/>
      <c r="X90" s="268"/>
      <c r="Y90" s="268"/>
      <c r="Z90" s="268"/>
      <c r="AA90" s="268"/>
      <c r="AB90" s="268"/>
      <c r="AC90" s="268"/>
      <c r="AD90" s="268"/>
      <c r="AE90" s="268"/>
      <c r="AF90" s="268"/>
      <c r="AG90" s="268"/>
      <c r="AH90" s="268"/>
      <c r="AI90" s="268"/>
      <c r="AJ90" s="268"/>
      <c r="AK90" s="268"/>
      <c r="AL90" s="268"/>
      <c r="AM90" s="268"/>
      <c r="AN90" s="268"/>
      <c r="AO90" s="268"/>
      <c r="AP90" s="268"/>
      <c r="AQ90" s="268"/>
      <c r="AR90" s="268"/>
      <c r="AS90" s="268"/>
      <c r="AT90" s="268"/>
      <c r="AU90" s="268"/>
      <c r="AV90" s="268"/>
      <c r="AW90" s="268"/>
      <c r="AX90" s="268"/>
      <c r="AY90" s="268"/>
      <c r="AZ90" s="268"/>
      <c r="BA90" s="268"/>
      <c r="BB90" s="268"/>
      <c r="BC90" s="268"/>
      <c r="BD90" s="268"/>
      <c r="BE90" s="268"/>
      <c r="BF90" s="268"/>
      <c r="BG90" s="268"/>
      <c r="BH90" s="268"/>
      <c r="BI90" s="268"/>
      <c r="BJ90" s="268"/>
      <c r="BK90" s="268"/>
      <c r="BL90" s="268"/>
      <c r="BM90" s="268"/>
      <c r="BN90" s="268"/>
      <c r="BO90" s="268"/>
      <c r="BP90" s="268"/>
      <c r="BQ90" s="268"/>
      <c r="BR90" s="268"/>
      <c r="BS90" s="268"/>
      <c r="BT90" s="268"/>
      <c r="BU90" s="268"/>
      <c r="BV90" s="268"/>
      <c r="BW90" s="268"/>
      <c r="BX90" s="268"/>
      <c r="BY90" s="268"/>
      <c r="BZ90" s="268"/>
    </row>
    <row r="91" spans="1:78" s="258" customFormat="1" ht="18" customHeight="1" x14ac:dyDescent="0.2">
      <c r="A91" s="265">
        <v>87</v>
      </c>
      <c r="B91" s="420" t="s">
        <v>1419</v>
      </c>
      <c r="C91" s="420" t="s">
        <v>477</v>
      </c>
      <c r="D91" s="249" t="s">
        <v>764</v>
      </c>
      <c r="E91" s="249" t="s">
        <v>1563</v>
      </c>
      <c r="F91" s="249" t="s">
        <v>765</v>
      </c>
      <c r="G91" s="332">
        <v>566</v>
      </c>
      <c r="H91" s="266">
        <f t="shared" si="6"/>
        <v>6792</v>
      </c>
      <c r="I91" s="266">
        <f t="shared" si="7"/>
        <v>47.166666666666664</v>
      </c>
      <c r="J91" s="266">
        <f t="shared" si="8"/>
        <v>31.250000000000004</v>
      </c>
      <c r="K91" s="405">
        <v>62.49</v>
      </c>
      <c r="L91" s="422">
        <v>0</v>
      </c>
      <c r="M91" s="266">
        <f t="shared" si="9"/>
        <v>140.90666666666667</v>
      </c>
      <c r="N91" s="268"/>
      <c r="O91" s="268"/>
      <c r="P91" s="268"/>
      <c r="Q91" s="268"/>
      <c r="R91" s="268"/>
      <c r="S91" s="268"/>
      <c r="T91" s="268"/>
      <c r="U91" s="268"/>
      <c r="V91" s="268"/>
      <c r="W91" s="268"/>
      <c r="X91" s="268"/>
      <c r="Y91" s="268"/>
      <c r="Z91" s="268"/>
      <c r="AA91" s="268"/>
      <c r="AB91" s="268"/>
      <c r="AC91" s="268"/>
      <c r="AD91" s="268"/>
      <c r="AE91" s="268"/>
      <c r="AF91" s="268"/>
      <c r="AG91" s="268"/>
      <c r="AH91" s="268"/>
      <c r="AI91" s="268"/>
      <c r="AJ91" s="268"/>
      <c r="AK91" s="268"/>
      <c r="AL91" s="268"/>
      <c r="AM91" s="268"/>
      <c r="AN91" s="268"/>
      <c r="AO91" s="268"/>
      <c r="AP91" s="268"/>
      <c r="AQ91" s="268"/>
      <c r="AR91" s="268"/>
      <c r="AS91" s="268"/>
      <c r="AT91" s="268"/>
      <c r="AU91" s="268"/>
      <c r="AV91" s="268"/>
      <c r="AW91" s="268"/>
      <c r="AX91" s="268"/>
      <c r="AY91" s="268"/>
      <c r="AZ91" s="268"/>
      <c r="BA91" s="268"/>
      <c r="BB91" s="268"/>
      <c r="BC91" s="268"/>
      <c r="BD91" s="268"/>
      <c r="BE91" s="268"/>
      <c r="BF91" s="268"/>
      <c r="BG91" s="268"/>
      <c r="BH91" s="268"/>
      <c r="BI91" s="268"/>
      <c r="BJ91" s="268"/>
      <c r="BK91" s="268"/>
      <c r="BL91" s="268"/>
      <c r="BM91" s="268"/>
      <c r="BN91" s="268"/>
      <c r="BO91" s="268"/>
      <c r="BP91" s="268"/>
      <c r="BQ91" s="268"/>
      <c r="BR91" s="268"/>
      <c r="BS91" s="268"/>
      <c r="BT91" s="268"/>
      <c r="BU91" s="268"/>
      <c r="BV91" s="268"/>
      <c r="BW91" s="268"/>
      <c r="BX91" s="268"/>
      <c r="BY91" s="268"/>
      <c r="BZ91" s="268"/>
    </row>
    <row r="92" spans="1:78" s="258" customFormat="1" ht="18" customHeight="1" x14ac:dyDescent="0.2">
      <c r="A92" s="267">
        <v>88</v>
      </c>
      <c r="B92" s="420" t="s">
        <v>1420</v>
      </c>
      <c r="C92" s="420" t="s">
        <v>400</v>
      </c>
      <c r="D92" s="249" t="s">
        <v>16</v>
      </c>
      <c r="E92" s="249" t="s">
        <v>1539</v>
      </c>
      <c r="F92" s="249" t="s">
        <v>1945</v>
      </c>
      <c r="G92" s="332">
        <v>393</v>
      </c>
      <c r="H92" s="266">
        <f t="shared" si="6"/>
        <v>4716</v>
      </c>
      <c r="I92" s="266">
        <f t="shared" si="7"/>
        <v>32.75</v>
      </c>
      <c r="J92" s="266">
        <f t="shared" si="8"/>
        <v>31.250000000000004</v>
      </c>
      <c r="K92" s="405">
        <v>0</v>
      </c>
      <c r="L92" s="422">
        <v>0</v>
      </c>
      <c r="M92" s="266">
        <f t="shared" si="9"/>
        <v>64</v>
      </c>
      <c r="N92" s="268"/>
      <c r="O92" s="268"/>
      <c r="P92" s="268"/>
      <c r="Q92" s="268"/>
      <c r="R92" s="268"/>
      <c r="S92" s="268"/>
      <c r="T92" s="268"/>
      <c r="U92" s="268"/>
      <c r="V92" s="268"/>
      <c r="W92" s="268"/>
      <c r="X92" s="268"/>
      <c r="Y92" s="268"/>
      <c r="Z92" s="268"/>
      <c r="AA92" s="268"/>
      <c r="AB92" s="268"/>
      <c r="AC92" s="268"/>
      <c r="AD92" s="268"/>
      <c r="AE92" s="268"/>
      <c r="AF92" s="268"/>
      <c r="AG92" s="268"/>
      <c r="AH92" s="268"/>
      <c r="AI92" s="268"/>
      <c r="AJ92" s="268"/>
      <c r="AK92" s="268"/>
      <c r="AL92" s="268"/>
      <c r="AM92" s="268"/>
      <c r="AN92" s="268"/>
      <c r="AO92" s="268"/>
      <c r="AP92" s="268"/>
      <c r="AQ92" s="268"/>
      <c r="AR92" s="268"/>
      <c r="AS92" s="268"/>
      <c r="AT92" s="268"/>
      <c r="AU92" s="268"/>
      <c r="AV92" s="268"/>
      <c r="AW92" s="268"/>
      <c r="AX92" s="268"/>
      <c r="AY92" s="268"/>
      <c r="AZ92" s="268"/>
      <c r="BA92" s="268"/>
      <c r="BB92" s="268"/>
      <c r="BC92" s="268"/>
      <c r="BD92" s="268"/>
      <c r="BE92" s="268"/>
      <c r="BF92" s="268"/>
      <c r="BG92" s="268"/>
      <c r="BH92" s="268"/>
      <c r="BI92" s="268"/>
      <c r="BJ92" s="268"/>
      <c r="BK92" s="268"/>
      <c r="BL92" s="268"/>
      <c r="BM92" s="268"/>
      <c r="BN92" s="268"/>
      <c r="BO92" s="268"/>
      <c r="BP92" s="268"/>
      <c r="BQ92" s="268"/>
      <c r="BR92" s="268"/>
      <c r="BS92" s="268"/>
      <c r="BT92" s="268"/>
      <c r="BU92" s="268"/>
      <c r="BV92" s="268"/>
      <c r="BW92" s="268"/>
      <c r="BX92" s="268"/>
      <c r="BY92" s="268"/>
      <c r="BZ92" s="268"/>
    </row>
    <row r="93" spans="1:78" s="258" customFormat="1" ht="18" customHeight="1" x14ac:dyDescent="0.2">
      <c r="A93" s="265">
        <v>89</v>
      </c>
      <c r="B93" s="245" t="s">
        <v>1781</v>
      </c>
      <c r="C93" s="245" t="s">
        <v>529</v>
      </c>
      <c r="D93" s="249" t="s">
        <v>16</v>
      </c>
      <c r="E93" s="249" t="s">
        <v>1567</v>
      </c>
      <c r="F93" s="249" t="s">
        <v>1949</v>
      </c>
      <c r="G93" s="332">
        <v>708</v>
      </c>
      <c r="H93" s="266">
        <f t="shared" si="6"/>
        <v>8496</v>
      </c>
      <c r="I93" s="266">
        <f t="shared" si="7"/>
        <v>59</v>
      </c>
      <c r="J93" s="266">
        <f t="shared" si="8"/>
        <v>31.250000000000004</v>
      </c>
      <c r="K93" s="405">
        <v>0</v>
      </c>
      <c r="L93" s="422">
        <v>0</v>
      </c>
      <c r="M93" s="266">
        <f t="shared" si="9"/>
        <v>90.25</v>
      </c>
      <c r="N93" s="268"/>
      <c r="O93" s="268"/>
      <c r="P93" s="268"/>
      <c r="Q93" s="268"/>
      <c r="R93" s="268"/>
      <c r="S93" s="268"/>
      <c r="T93" s="268"/>
      <c r="U93" s="268"/>
      <c r="V93" s="268"/>
      <c r="W93" s="268"/>
      <c r="X93" s="268"/>
      <c r="Y93" s="268"/>
      <c r="Z93" s="268"/>
      <c r="AA93" s="268"/>
      <c r="AB93" s="268"/>
      <c r="AC93" s="268"/>
      <c r="AD93" s="268"/>
      <c r="AE93" s="268"/>
      <c r="AF93" s="268"/>
      <c r="AG93" s="268"/>
      <c r="AH93" s="268"/>
      <c r="AI93" s="268"/>
      <c r="AJ93" s="268"/>
      <c r="AK93" s="268"/>
      <c r="AL93" s="268"/>
      <c r="AM93" s="268"/>
      <c r="AN93" s="268"/>
      <c r="AO93" s="268"/>
      <c r="AP93" s="268"/>
      <c r="AQ93" s="268"/>
      <c r="AR93" s="268"/>
      <c r="AS93" s="268"/>
      <c r="AT93" s="268"/>
      <c r="AU93" s="268"/>
      <c r="AV93" s="268"/>
      <c r="AW93" s="268"/>
      <c r="AX93" s="268"/>
      <c r="AY93" s="268"/>
      <c r="AZ93" s="268"/>
      <c r="BA93" s="268"/>
      <c r="BB93" s="268"/>
      <c r="BC93" s="268"/>
      <c r="BD93" s="268"/>
      <c r="BE93" s="268"/>
      <c r="BF93" s="268"/>
      <c r="BG93" s="268"/>
      <c r="BH93" s="268"/>
      <c r="BI93" s="268"/>
      <c r="BJ93" s="268"/>
      <c r="BK93" s="268"/>
      <c r="BL93" s="268"/>
      <c r="BM93" s="268"/>
      <c r="BN93" s="268"/>
      <c r="BO93" s="268"/>
      <c r="BP93" s="268"/>
      <c r="BQ93" s="268"/>
      <c r="BR93" s="268"/>
      <c r="BS93" s="268"/>
      <c r="BT93" s="268"/>
      <c r="BU93" s="268"/>
      <c r="BV93" s="268"/>
      <c r="BW93" s="268"/>
      <c r="BX93" s="268"/>
      <c r="BY93" s="268"/>
      <c r="BZ93" s="268"/>
    </row>
    <row r="94" spans="1:78" s="258" customFormat="1" ht="18" customHeight="1" x14ac:dyDescent="0.2">
      <c r="A94" s="267">
        <v>90</v>
      </c>
      <c r="B94" s="420" t="s">
        <v>498</v>
      </c>
      <c r="C94" s="420" t="s">
        <v>400</v>
      </c>
      <c r="D94" s="249" t="s">
        <v>16</v>
      </c>
      <c r="E94" s="249" t="s">
        <v>1539</v>
      </c>
      <c r="F94" s="249" t="s">
        <v>1945</v>
      </c>
      <c r="G94" s="332">
        <v>393</v>
      </c>
      <c r="H94" s="266">
        <f t="shared" si="6"/>
        <v>4716</v>
      </c>
      <c r="I94" s="266">
        <f t="shared" si="7"/>
        <v>32.75</v>
      </c>
      <c r="J94" s="266">
        <f t="shared" si="8"/>
        <v>31.250000000000004</v>
      </c>
      <c r="K94" s="405">
        <v>0</v>
      </c>
      <c r="L94" s="422">
        <v>0</v>
      </c>
      <c r="M94" s="266">
        <f t="shared" si="9"/>
        <v>64</v>
      </c>
      <c r="N94" s="268"/>
      <c r="O94" s="268"/>
      <c r="P94" s="268"/>
      <c r="Q94" s="268"/>
      <c r="R94" s="268"/>
      <c r="S94" s="268"/>
      <c r="T94" s="268"/>
      <c r="U94" s="268"/>
      <c r="V94" s="268"/>
      <c r="W94" s="268"/>
      <c r="X94" s="268"/>
      <c r="Y94" s="268"/>
      <c r="Z94" s="268"/>
      <c r="AA94" s="268"/>
      <c r="AB94" s="268"/>
      <c r="AC94" s="268"/>
      <c r="AD94" s="268"/>
      <c r="AE94" s="268"/>
      <c r="AF94" s="268"/>
      <c r="AG94" s="268"/>
      <c r="AH94" s="268"/>
      <c r="AI94" s="268"/>
      <c r="AJ94" s="268"/>
      <c r="AK94" s="268"/>
      <c r="AL94" s="268"/>
      <c r="AM94" s="268"/>
      <c r="AN94" s="268"/>
      <c r="AO94" s="268"/>
      <c r="AP94" s="268"/>
      <c r="AQ94" s="268"/>
      <c r="AR94" s="268"/>
      <c r="AS94" s="268"/>
      <c r="AT94" s="268"/>
      <c r="AU94" s="268"/>
      <c r="AV94" s="268"/>
      <c r="AW94" s="268"/>
      <c r="AX94" s="268"/>
      <c r="AY94" s="268"/>
      <c r="AZ94" s="268"/>
      <c r="BA94" s="268"/>
      <c r="BB94" s="268"/>
      <c r="BC94" s="268"/>
      <c r="BD94" s="268"/>
      <c r="BE94" s="268"/>
      <c r="BF94" s="268"/>
      <c r="BG94" s="268"/>
      <c r="BH94" s="268"/>
      <c r="BI94" s="268"/>
      <c r="BJ94" s="268"/>
      <c r="BK94" s="268"/>
      <c r="BL94" s="268"/>
      <c r="BM94" s="268"/>
      <c r="BN94" s="268"/>
      <c r="BO94" s="268"/>
      <c r="BP94" s="268"/>
      <c r="BQ94" s="268"/>
      <c r="BR94" s="268"/>
      <c r="BS94" s="268"/>
      <c r="BT94" s="268"/>
      <c r="BU94" s="268"/>
      <c r="BV94" s="268"/>
      <c r="BW94" s="268"/>
      <c r="BX94" s="268"/>
      <c r="BY94" s="268"/>
      <c r="BZ94" s="268"/>
    </row>
    <row r="95" spans="1:78" s="258" customFormat="1" ht="18" customHeight="1" x14ac:dyDescent="0.2">
      <c r="A95" s="265">
        <v>91</v>
      </c>
      <c r="B95" s="420" t="s">
        <v>1421</v>
      </c>
      <c r="C95" s="420" t="s">
        <v>499</v>
      </c>
      <c r="D95" s="249" t="s">
        <v>16</v>
      </c>
      <c r="E95" s="249" t="s">
        <v>1565</v>
      </c>
      <c r="F95" s="249" t="s">
        <v>1947</v>
      </c>
      <c r="G95" s="332">
        <v>1212</v>
      </c>
      <c r="H95" s="266">
        <f t="shared" si="6"/>
        <v>14544</v>
      </c>
      <c r="I95" s="266">
        <f t="shared" si="7"/>
        <v>101</v>
      </c>
      <c r="J95" s="266">
        <f t="shared" si="8"/>
        <v>31.250000000000004</v>
      </c>
      <c r="K95" s="405">
        <v>0</v>
      </c>
      <c r="L95" s="422">
        <v>0</v>
      </c>
      <c r="M95" s="266">
        <f t="shared" si="9"/>
        <v>132.25</v>
      </c>
      <c r="N95" s="268"/>
      <c r="O95" s="268"/>
      <c r="P95" s="268"/>
      <c r="Q95" s="268"/>
      <c r="R95" s="268"/>
      <c r="S95" s="268"/>
      <c r="T95" s="268"/>
      <c r="U95" s="268"/>
      <c r="V95" s="268"/>
      <c r="W95" s="268"/>
      <c r="X95" s="268"/>
      <c r="Y95" s="268"/>
      <c r="Z95" s="268"/>
      <c r="AA95" s="268"/>
      <c r="AB95" s="268"/>
      <c r="AC95" s="268"/>
      <c r="AD95" s="268"/>
      <c r="AE95" s="268"/>
      <c r="AF95" s="268"/>
      <c r="AG95" s="268"/>
      <c r="AH95" s="268"/>
      <c r="AI95" s="268"/>
      <c r="AJ95" s="268"/>
      <c r="AK95" s="268"/>
      <c r="AL95" s="268"/>
      <c r="AM95" s="268"/>
      <c r="AN95" s="268"/>
      <c r="AO95" s="268"/>
      <c r="AP95" s="268"/>
      <c r="AQ95" s="268"/>
      <c r="AR95" s="268"/>
      <c r="AS95" s="268"/>
      <c r="AT95" s="268"/>
      <c r="AU95" s="268"/>
      <c r="AV95" s="268"/>
      <c r="AW95" s="268"/>
      <c r="AX95" s="268"/>
      <c r="AY95" s="268"/>
      <c r="AZ95" s="268"/>
      <c r="BA95" s="268"/>
      <c r="BB95" s="268"/>
      <c r="BC95" s="268"/>
      <c r="BD95" s="268"/>
      <c r="BE95" s="268"/>
      <c r="BF95" s="268"/>
      <c r="BG95" s="268"/>
      <c r="BH95" s="268"/>
      <c r="BI95" s="268"/>
      <c r="BJ95" s="268"/>
      <c r="BK95" s="268"/>
      <c r="BL95" s="268"/>
      <c r="BM95" s="268"/>
      <c r="BN95" s="268"/>
      <c r="BO95" s="268"/>
      <c r="BP95" s="268"/>
      <c r="BQ95" s="268"/>
      <c r="BR95" s="268"/>
      <c r="BS95" s="268"/>
      <c r="BT95" s="268"/>
      <c r="BU95" s="268"/>
      <c r="BV95" s="268"/>
      <c r="BW95" s="268"/>
      <c r="BX95" s="268"/>
      <c r="BY95" s="268"/>
      <c r="BZ95" s="268"/>
    </row>
    <row r="96" spans="1:78" s="258" customFormat="1" ht="18" customHeight="1" x14ac:dyDescent="0.2">
      <c r="A96" s="267">
        <v>92</v>
      </c>
      <c r="B96" s="420" t="s">
        <v>500</v>
      </c>
      <c r="C96" s="420" t="s">
        <v>421</v>
      </c>
      <c r="D96" s="249" t="s">
        <v>764</v>
      </c>
      <c r="E96" s="249" t="s">
        <v>1546</v>
      </c>
      <c r="F96" s="249" t="s">
        <v>766</v>
      </c>
      <c r="G96" s="332">
        <v>531</v>
      </c>
      <c r="H96" s="266">
        <f t="shared" si="6"/>
        <v>6372</v>
      </c>
      <c r="I96" s="266">
        <f t="shared" si="7"/>
        <v>44.25</v>
      </c>
      <c r="J96" s="266">
        <f t="shared" si="8"/>
        <v>31.250000000000004</v>
      </c>
      <c r="K96" s="405">
        <v>0</v>
      </c>
      <c r="L96" s="422">
        <v>0</v>
      </c>
      <c r="M96" s="266">
        <f t="shared" si="9"/>
        <v>75.5</v>
      </c>
      <c r="N96" s="268"/>
      <c r="O96" s="268"/>
      <c r="P96" s="268"/>
      <c r="Q96" s="268"/>
      <c r="R96" s="268"/>
      <c r="S96" s="268"/>
      <c r="T96" s="268"/>
      <c r="U96" s="268"/>
      <c r="V96" s="268"/>
      <c r="W96" s="268"/>
      <c r="X96" s="268"/>
      <c r="Y96" s="268"/>
      <c r="Z96" s="268"/>
      <c r="AA96" s="268"/>
      <c r="AB96" s="268"/>
      <c r="AC96" s="268"/>
      <c r="AD96" s="268"/>
      <c r="AE96" s="268"/>
      <c r="AF96" s="268"/>
      <c r="AG96" s="268"/>
      <c r="AH96" s="268"/>
      <c r="AI96" s="268"/>
      <c r="AJ96" s="268"/>
      <c r="AK96" s="268"/>
      <c r="AL96" s="268"/>
      <c r="AM96" s="268"/>
      <c r="AN96" s="268"/>
      <c r="AO96" s="268"/>
      <c r="AP96" s="268"/>
      <c r="AQ96" s="268"/>
      <c r="AR96" s="268"/>
      <c r="AS96" s="268"/>
      <c r="AT96" s="268"/>
      <c r="AU96" s="268"/>
      <c r="AV96" s="268"/>
      <c r="AW96" s="268"/>
      <c r="AX96" s="268"/>
      <c r="AY96" s="268"/>
      <c r="AZ96" s="268"/>
      <c r="BA96" s="268"/>
      <c r="BB96" s="268"/>
      <c r="BC96" s="268"/>
      <c r="BD96" s="268"/>
      <c r="BE96" s="268"/>
      <c r="BF96" s="268"/>
      <c r="BG96" s="268"/>
      <c r="BH96" s="268"/>
      <c r="BI96" s="268"/>
      <c r="BJ96" s="268"/>
      <c r="BK96" s="268"/>
      <c r="BL96" s="268"/>
      <c r="BM96" s="268"/>
      <c r="BN96" s="268"/>
      <c r="BO96" s="268"/>
      <c r="BP96" s="268"/>
      <c r="BQ96" s="268"/>
      <c r="BR96" s="268"/>
      <c r="BS96" s="268"/>
      <c r="BT96" s="268"/>
      <c r="BU96" s="268"/>
      <c r="BV96" s="268"/>
      <c r="BW96" s="268"/>
      <c r="BX96" s="268"/>
      <c r="BY96" s="268"/>
      <c r="BZ96" s="268"/>
    </row>
    <row r="97" spans="1:78" s="258" customFormat="1" ht="18" customHeight="1" x14ac:dyDescent="0.2">
      <c r="A97" s="265">
        <v>93</v>
      </c>
      <c r="B97" s="420" t="s">
        <v>1423</v>
      </c>
      <c r="C97" s="420" t="s">
        <v>400</v>
      </c>
      <c r="D97" s="249" t="s">
        <v>16</v>
      </c>
      <c r="E97" s="249" t="s">
        <v>1539</v>
      </c>
      <c r="F97" s="249" t="s">
        <v>1945</v>
      </c>
      <c r="G97" s="332">
        <v>393</v>
      </c>
      <c r="H97" s="266">
        <f t="shared" si="6"/>
        <v>4716</v>
      </c>
      <c r="I97" s="266">
        <f t="shared" si="7"/>
        <v>32.75</v>
      </c>
      <c r="J97" s="266">
        <f t="shared" si="8"/>
        <v>31.250000000000004</v>
      </c>
      <c r="K97" s="405">
        <v>0</v>
      </c>
      <c r="L97" s="422">
        <v>0</v>
      </c>
      <c r="M97" s="266">
        <f t="shared" si="9"/>
        <v>64</v>
      </c>
      <c r="N97" s="268"/>
      <c r="O97" s="268"/>
      <c r="P97" s="268"/>
      <c r="Q97" s="268"/>
      <c r="R97" s="268"/>
      <c r="S97" s="268"/>
      <c r="T97" s="268"/>
      <c r="U97" s="268"/>
      <c r="V97" s="268"/>
      <c r="W97" s="268"/>
      <c r="X97" s="268"/>
      <c r="Y97" s="268"/>
      <c r="Z97" s="268"/>
      <c r="AA97" s="268"/>
      <c r="AB97" s="268"/>
      <c r="AC97" s="268"/>
      <c r="AD97" s="268"/>
      <c r="AE97" s="268"/>
      <c r="AF97" s="268"/>
      <c r="AG97" s="268"/>
      <c r="AH97" s="268"/>
      <c r="AI97" s="268"/>
      <c r="AJ97" s="268"/>
      <c r="AK97" s="268"/>
      <c r="AL97" s="268"/>
      <c r="AM97" s="268"/>
      <c r="AN97" s="268"/>
      <c r="AO97" s="268"/>
      <c r="AP97" s="268"/>
      <c r="AQ97" s="268"/>
      <c r="AR97" s="268"/>
      <c r="AS97" s="268"/>
      <c r="AT97" s="268"/>
      <c r="AU97" s="268"/>
      <c r="AV97" s="268"/>
      <c r="AW97" s="268"/>
      <c r="AX97" s="268"/>
      <c r="AY97" s="268"/>
      <c r="AZ97" s="268"/>
      <c r="BA97" s="268"/>
      <c r="BB97" s="268"/>
      <c r="BC97" s="268"/>
      <c r="BD97" s="268"/>
      <c r="BE97" s="268"/>
      <c r="BF97" s="268"/>
      <c r="BG97" s="268"/>
      <c r="BH97" s="268"/>
      <c r="BI97" s="268"/>
      <c r="BJ97" s="268"/>
      <c r="BK97" s="268"/>
      <c r="BL97" s="268"/>
      <c r="BM97" s="268"/>
      <c r="BN97" s="268"/>
      <c r="BO97" s="268"/>
      <c r="BP97" s="268"/>
      <c r="BQ97" s="268"/>
      <c r="BR97" s="268"/>
      <c r="BS97" s="268"/>
      <c r="BT97" s="268"/>
      <c r="BU97" s="268"/>
      <c r="BV97" s="268"/>
      <c r="BW97" s="268"/>
      <c r="BX97" s="268"/>
      <c r="BY97" s="268"/>
      <c r="BZ97" s="268"/>
    </row>
    <row r="98" spans="1:78" s="258" customFormat="1" ht="18" customHeight="1" x14ac:dyDescent="0.2">
      <c r="A98" s="267">
        <v>94</v>
      </c>
      <c r="B98" s="420" t="s">
        <v>1424</v>
      </c>
      <c r="C98" s="420" t="s">
        <v>400</v>
      </c>
      <c r="D98" s="249" t="s">
        <v>16</v>
      </c>
      <c r="E98" s="249" t="s">
        <v>1539</v>
      </c>
      <c r="F98" s="249" t="s">
        <v>1945</v>
      </c>
      <c r="G98" s="332">
        <v>393</v>
      </c>
      <c r="H98" s="266">
        <f t="shared" si="6"/>
        <v>4716</v>
      </c>
      <c r="I98" s="266">
        <f t="shared" si="7"/>
        <v>32.75</v>
      </c>
      <c r="J98" s="266">
        <f t="shared" si="8"/>
        <v>31.250000000000004</v>
      </c>
      <c r="K98" s="405">
        <v>0</v>
      </c>
      <c r="L98" s="422">
        <v>0</v>
      </c>
      <c r="M98" s="266">
        <f t="shared" si="9"/>
        <v>64</v>
      </c>
      <c r="N98" s="268"/>
      <c r="O98" s="268"/>
      <c r="P98" s="268"/>
      <c r="Q98" s="268"/>
      <c r="R98" s="268"/>
      <c r="S98" s="268"/>
      <c r="T98" s="268"/>
      <c r="U98" s="268"/>
      <c r="V98" s="268"/>
      <c r="W98" s="268"/>
      <c r="X98" s="268"/>
      <c r="Y98" s="268"/>
      <c r="Z98" s="268"/>
      <c r="AA98" s="268"/>
      <c r="AB98" s="268"/>
      <c r="AC98" s="268"/>
      <c r="AD98" s="268"/>
      <c r="AE98" s="268"/>
      <c r="AF98" s="268"/>
      <c r="AG98" s="268"/>
      <c r="AH98" s="268"/>
      <c r="AI98" s="268"/>
      <c r="AJ98" s="268"/>
      <c r="AK98" s="268"/>
      <c r="AL98" s="268"/>
      <c r="AM98" s="268"/>
      <c r="AN98" s="268"/>
      <c r="AO98" s="268"/>
      <c r="AP98" s="268"/>
      <c r="AQ98" s="268"/>
      <c r="AR98" s="268"/>
      <c r="AS98" s="268"/>
      <c r="AT98" s="268"/>
      <c r="AU98" s="268"/>
      <c r="AV98" s="268"/>
      <c r="AW98" s="268"/>
      <c r="AX98" s="268"/>
      <c r="AY98" s="268"/>
      <c r="AZ98" s="268"/>
      <c r="BA98" s="268"/>
      <c r="BB98" s="268"/>
      <c r="BC98" s="268"/>
      <c r="BD98" s="268"/>
      <c r="BE98" s="268"/>
      <c r="BF98" s="268"/>
      <c r="BG98" s="268"/>
      <c r="BH98" s="268"/>
      <c r="BI98" s="268"/>
      <c r="BJ98" s="268"/>
      <c r="BK98" s="268"/>
      <c r="BL98" s="268"/>
      <c r="BM98" s="268"/>
      <c r="BN98" s="268"/>
      <c r="BO98" s="268"/>
      <c r="BP98" s="268"/>
      <c r="BQ98" s="268"/>
      <c r="BR98" s="268"/>
      <c r="BS98" s="268"/>
      <c r="BT98" s="268"/>
      <c r="BU98" s="268"/>
      <c r="BV98" s="268"/>
      <c r="BW98" s="268"/>
      <c r="BX98" s="268"/>
      <c r="BY98" s="268"/>
      <c r="BZ98" s="268"/>
    </row>
    <row r="99" spans="1:78" s="258" customFormat="1" ht="18" customHeight="1" x14ac:dyDescent="0.2">
      <c r="A99" s="265">
        <v>95</v>
      </c>
      <c r="B99" s="420" t="s">
        <v>501</v>
      </c>
      <c r="C99" s="420" t="s">
        <v>400</v>
      </c>
      <c r="D99" s="249" t="s">
        <v>16</v>
      </c>
      <c r="E99" s="249" t="s">
        <v>1539</v>
      </c>
      <c r="F99" s="249" t="s">
        <v>1945</v>
      </c>
      <c r="G99" s="332">
        <v>393</v>
      </c>
      <c r="H99" s="266">
        <f t="shared" si="6"/>
        <v>4716</v>
      </c>
      <c r="I99" s="266">
        <f t="shared" si="7"/>
        <v>32.75</v>
      </c>
      <c r="J99" s="266">
        <f t="shared" si="8"/>
        <v>31.250000000000004</v>
      </c>
      <c r="K99" s="405">
        <v>0</v>
      </c>
      <c r="L99" s="422">
        <v>0</v>
      </c>
      <c r="M99" s="266">
        <f t="shared" si="9"/>
        <v>64</v>
      </c>
      <c r="N99" s="268"/>
      <c r="O99" s="268"/>
      <c r="P99" s="268"/>
      <c r="Q99" s="268"/>
      <c r="R99" s="268"/>
      <c r="S99" s="268"/>
      <c r="T99" s="268"/>
      <c r="U99" s="268"/>
      <c r="V99" s="268"/>
      <c r="W99" s="268"/>
      <c r="X99" s="268"/>
      <c r="Y99" s="268"/>
      <c r="Z99" s="268"/>
      <c r="AA99" s="268"/>
      <c r="AB99" s="268"/>
      <c r="AC99" s="268"/>
      <c r="AD99" s="268"/>
      <c r="AE99" s="268"/>
      <c r="AF99" s="268"/>
      <c r="AG99" s="268"/>
      <c r="AH99" s="268"/>
      <c r="AI99" s="268"/>
      <c r="AJ99" s="268"/>
      <c r="AK99" s="268"/>
      <c r="AL99" s="268"/>
      <c r="AM99" s="268"/>
      <c r="AN99" s="268"/>
      <c r="AO99" s="268"/>
      <c r="AP99" s="268"/>
      <c r="AQ99" s="268"/>
      <c r="AR99" s="268"/>
      <c r="AS99" s="268"/>
      <c r="AT99" s="268"/>
      <c r="AU99" s="268"/>
      <c r="AV99" s="268"/>
      <c r="AW99" s="268"/>
      <c r="AX99" s="268"/>
      <c r="AY99" s="268"/>
      <c r="AZ99" s="268"/>
      <c r="BA99" s="268"/>
      <c r="BB99" s="268"/>
      <c r="BC99" s="268"/>
      <c r="BD99" s="268"/>
      <c r="BE99" s="268"/>
      <c r="BF99" s="268"/>
      <c r="BG99" s="268"/>
      <c r="BH99" s="268"/>
      <c r="BI99" s="268"/>
      <c r="BJ99" s="268"/>
      <c r="BK99" s="268"/>
      <c r="BL99" s="268"/>
      <c r="BM99" s="268"/>
      <c r="BN99" s="268"/>
      <c r="BO99" s="268"/>
      <c r="BP99" s="268"/>
      <c r="BQ99" s="268"/>
      <c r="BR99" s="268"/>
      <c r="BS99" s="268"/>
      <c r="BT99" s="268"/>
      <c r="BU99" s="268"/>
      <c r="BV99" s="268"/>
      <c r="BW99" s="268"/>
      <c r="BX99" s="268"/>
      <c r="BY99" s="268"/>
      <c r="BZ99" s="268"/>
    </row>
    <row r="100" spans="1:78" s="258" customFormat="1" ht="18" customHeight="1" x14ac:dyDescent="0.2">
      <c r="A100" s="267">
        <v>96</v>
      </c>
      <c r="B100" s="420" t="s">
        <v>1425</v>
      </c>
      <c r="C100" s="420" t="s">
        <v>400</v>
      </c>
      <c r="D100" s="249" t="s">
        <v>16</v>
      </c>
      <c r="E100" s="249" t="s">
        <v>1539</v>
      </c>
      <c r="F100" s="249" t="s">
        <v>1945</v>
      </c>
      <c r="G100" s="332">
        <v>393</v>
      </c>
      <c r="H100" s="266">
        <f t="shared" si="6"/>
        <v>4716</v>
      </c>
      <c r="I100" s="266">
        <f t="shared" si="7"/>
        <v>32.75</v>
      </c>
      <c r="J100" s="266">
        <f t="shared" si="8"/>
        <v>31.250000000000004</v>
      </c>
      <c r="K100" s="405">
        <v>0</v>
      </c>
      <c r="L100" s="422">
        <v>0</v>
      </c>
      <c r="M100" s="266">
        <f t="shared" si="9"/>
        <v>64</v>
      </c>
      <c r="N100" s="268"/>
      <c r="O100" s="268"/>
      <c r="P100" s="268"/>
      <c r="Q100" s="268"/>
      <c r="R100" s="268"/>
      <c r="S100" s="268"/>
      <c r="T100" s="268"/>
      <c r="U100" s="268"/>
      <c r="V100" s="268"/>
      <c r="W100" s="268"/>
      <c r="X100" s="268"/>
      <c r="Y100" s="268"/>
      <c r="Z100" s="268"/>
      <c r="AA100" s="268"/>
      <c r="AB100" s="268"/>
      <c r="AC100" s="268"/>
      <c r="AD100" s="268"/>
      <c r="AE100" s="268"/>
      <c r="AF100" s="268"/>
      <c r="AG100" s="268"/>
      <c r="AH100" s="268"/>
      <c r="AI100" s="268"/>
      <c r="AJ100" s="268"/>
      <c r="AK100" s="268"/>
      <c r="AL100" s="268"/>
      <c r="AM100" s="268"/>
      <c r="AN100" s="268"/>
      <c r="AO100" s="268"/>
      <c r="AP100" s="268"/>
      <c r="AQ100" s="268"/>
      <c r="AR100" s="268"/>
      <c r="AS100" s="268"/>
      <c r="AT100" s="268"/>
      <c r="AU100" s="268"/>
      <c r="AV100" s="268"/>
      <c r="AW100" s="268"/>
      <c r="AX100" s="268"/>
      <c r="AY100" s="268"/>
      <c r="AZ100" s="268"/>
      <c r="BA100" s="268"/>
      <c r="BB100" s="268"/>
      <c r="BC100" s="268"/>
      <c r="BD100" s="268"/>
      <c r="BE100" s="268"/>
      <c r="BF100" s="268"/>
      <c r="BG100" s="268"/>
      <c r="BH100" s="268"/>
      <c r="BI100" s="268"/>
      <c r="BJ100" s="268"/>
      <c r="BK100" s="268"/>
      <c r="BL100" s="268"/>
      <c r="BM100" s="268"/>
      <c r="BN100" s="268"/>
      <c r="BO100" s="268"/>
      <c r="BP100" s="268"/>
      <c r="BQ100" s="268"/>
      <c r="BR100" s="268"/>
      <c r="BS100" s="268"/>
      <c r="BT100" s="268"/>
      <c r="BU100" s="268"/>
      <c r="BV100" s="268"/>
      <c r="BW100" s="268"/>
      <c r="BX100" s="268"/>
      <c r="BY100" s="268"/>
      <c r="BZ100" s="268"/>
    </row>
    <row r="101" spans="1:78" s="258" customFormat="1" ht="18" customHeight="1" x14ac:dyDescent="0.2">
      <c r="A101" s="265">
        <v>97</v>
      </c>
      <c r="B101" s="420" t="s">
        <v>502</v>
      </c>
      <c r="C101" s="420" t="s">
        <v>503</v>
      </c>
      <c r="D101" s="249" t="s">
        <v>16</v>
      </c>
      <c r="E101" s="249" t="s">
        <v>1570</v>
      </c>
      <c r="F101" s="249" t="s">
        <v>1951</v>
      </c>
      <c r="G101" s="332">
        <v>675</v>
      </c>
      <c r="H101" s="266">
        <f t="shared" si="6"/>
        <v>8100</v>
      </c>
      <c r="I101" s="266">
        <f t="shared" si="7"/>
        <v>56.25</v>
      </c>
      <c r="J101" s="266">
        <f t="shared" si="8"/>
        <v>31.250000000000004</v>
      </c>
      <c r="K101" s="405">
        <v>0</v>
      </c>
      <c r="L101" s="422">
        <v>0</v>
      </c>
      <c r="M101" s="266">
        <f t="shared" si="9"/>
        <v>87.5</v>
      </c>
      <c r="N101" s="268"/>
      <c r="O101" s="268"/>
      <c r="P101" s="268"/>
      <c r="Q101" s="268"/>
      <c r="R101" s="268"/>
      <c r="S101" s="268"/>
      <c r="T101" s="268"/>
      <c r="U101" s="268"/>
      <c r="V101" s="268"/>
      <c r="W101" s="268"/>
      <c r="X101" s="268"/>
      <c r="Y101" s="268"/>
      <c r="Z101" s="268"/>
      <c r="AA101" s="268"/>
      <c r="AB101" s="268"/>
      <c r="AC101" s="268"/>
      <c r="AD101" s="268"/>
      <c r="AE101" s="268"/>
      <c r="AF101" s="268"/>
      <c r="AG101" s="268"/>
      <c r="AH101" s="268"/>
      <c r="AI101" s="268"/>
      <c r="AJ101" s="268"/>
      <c r="AK101" s="268"/>
      <c r="AL101" s="268"/>
      <c r="AM101" s="268"/>
      <c r="AN101" s="268"/>
      <c r="AO101" s="268"/>
      <c r="AP101" s="268"/>
      <c r="AQ101" s="268"/>
      <c r="AR101" s="268"/>
      <c r="AS101" s="268"/>
      <c r="AT101" s="268"/>
      <c r="AU101" s="268"/>
      <c r="AV101" s="268"/>
      <c r="AW101" s="268"/>
      <c r="AX101" s="268"/>
      <c r="AY101" s="268"/>
      <c r="AZ101" s="268"/>
      <c r="BA101" s="268"/>
      <c r="BB101" s="268"/>
      <c r="BC101" s="268"/>
      <c r="BD101" s="268"/>
      <c r="BE101" s="268"/>
      <c r="BF101" s="268"/>
      <c r="BG101" s="268"/>
      <c r="BH101" s="268"/>
      <c r="BI101" s="268"/>
      <c r="BJ101" s="268"/>
      <c r="BK101" s="268"/>
      <c r="BL101" s="268"/>
      <c r="BM101" s="268"/>
      <c r="BN101" s="268"/>
      <c r="BO101" s="268"/>
      <c r="BP101" s="268"/>
      <c r="BQ101" s="268"/>
      <c r="BR101" s="268"/>
      <c r="BS101" s="268"/>
      <c r="BT101" s="268"/>
      <c r="BU101" s="268"/>
      <c r="BV101" s="268"/>
      <c r="BW101" s="268"/>
      <c r="BX101" s="268"/>
      <c r="BY101" s="268"/>
      <c r="BZ101" s="268"/>
    </row>
    <row r="102" spans="1:78" s="258" customFormat="1" ht="18" customHeight="1" x14ac:dyDescent="0.2">
      <c r="A102" s="267">
        <v>98</v>
      </c>
      <c r="B102" s="420" t="s">
        <v>505</v>
      </c>
      <c r="C102" s="420" t="s">
        <v>439</v>
      </c>
      <c r="D102" s="249" t="s">
        <v>16</v>
      </c>
      <c r="E102" s="249" t="s">
        <v>1572</v>
      </c>
      <c r="F102" s="249" t="s">
        <v>1956</v>
      </c>
      <c r="G102" s="332">
        <v>531</v>
      </c>
      <c r="H102" s="266">
        <f t="shared" si="6"/>
        <v>6372</v>
      </c>
      <c r="I102" s="266">
        <f t="shared" si="7"/>
        <v>44.25</v>
      </c>
      <c r="J102" s="266">
        <f t="shared" si="8"/>
        <v>31.250000000000004</v>
      </c>
      <c r="K102" s="405">
        <v>181.63</v>
      </c>
      <c r="L102" s="422">
        <v>0</v>
      </c>
      <c r="M102" s="266">
        <f t="shared" si="9"/>
        <v>257.13</v>
      </c>
      <c r="N102" s="268"/>
      <c r="O102" s="268"/>
      <c r="P102" s="268"/>
      <c r="Q102" s="268"/>
      <c r="R102" s="268"/>
      <c r="S102" s="268"/>
      <c r="T102" s="268"/>
      <c r="U102" s="268"/>
      <c r="V102" s="268"/>
      <c r="W102" s="268"/>
      <c r="X102" s="268"/>
      <c r="Y102" s="268"/>
      <c r="Z102" s="268"/>
      <c r="AA102" s="268"/>
      <c r="AB102" s="268"/>
      <c r="AC102" s="268"/>
      <c r="AD102" s="268"/>
      <c r="AE102" s="268"/>
      <c r="AF102" s="268"/>
      <c r="AG102" s="268"/>
      <c r="AH102" s="268"/>
      <c r="AI102" s="268"/>
      <c r="AJ102" s="268"/>
      <c r="AK102" s="268"/>
      <c r="AL102" s="268"/>
      <c r="AM102" s="268"/>
      <c r="AN102" s="268"/>
      <c r="AO102" s="268"/>
      <c r="AP102" s="268"/>
      <c r="AQ102" s="268"/>
      <c r="AR102" s="268"/>
      <c r="AS102" s="268"/>
      <c r="AT102" s="268"/>
      <c r="AU102" s="268"/>
      <c r="AV102" s="268"/>
      <c r="AW102" s="268"/>
      <c r="AX102" s="268"/>
      <c r="AY102" s="268"/>
      <c r="AZ102" s="268"/>
      <c r="BA102" s="268"/>
      <c r="BB102" s="268"/>
      <c r="BC102" s="268"/>
      <c r="BD102" s="268"/>
      <c r="BE102" s="268"/>
      <c r="BF102" s="268"/>
      <c r="BG102" s="268"/>
      <c r="BH102" s="268"/>
      <c r="BI102" s="268"/>
      <c r="BJ102" s="268"/>
      <c r="BK102" s="268"/>
      <c r="BL102" s="268"/>
      <c r="BM102" s="268"/>
      <c r="BN102" s="268"/>
      <c r="BO102" s="268"/>
      <c r="BP102" s="268"/>
      <c r="BQ102" s="268"/>
      <c r="BR102" s="268"/>
      <c r="BS102" s="268"/>
      <c r="BT102" s="268"/>
      <c r="BU102" s="268"/>
      <c r="BV102" s="268"/>
      <c r="BW102" s="268"/>
      <c r="BX102" s="268"/>
      <c r="BY102" s="268"/>
      <c r="BZ102" s="268"/>
    </row>
    <row r="103" spans="1:78" s="258" customFormat="1" ht="18" customHeight="1" x14ac:dyDescent="0.2">
      <c r="A103" s="265">
        <v>99</v>
      </c>
      <c r="B103" s="420" t="s">
        <v>506</v>
      </c>
      <c r="C103" s="420" t="s">
        <v>453</v>
      </c>
      <c r="D103" s="249" t="s">
        <v>764</v>
      </c>
      <c r="E103" s="249" t="s">
        <v>1559</v>
      </c>
      <c r="F103" s="249" t="s">
        <v>766</v>
      </c>
      <c r="G103" s="332">
        <v>531</v>
      </c>
      <c r="H103" s="266">
        <f t="shared" si="6"/>
        <v>6372</v>
      </c>
      <c r="I103" s="266">
        <f t="shared" si="7"/>
        <v>44.25</v>
      </c>
      <c r="J103" s="266">
        <f t="shared" si="8"/>
        <v>31.250000000000004</v>
      </c>
      <c r="K103" s="405">
        <v>0</v>
      </c>
      <c r="L103" s="422">
        <v>0</v>
      </c>
      <c r="M103" s="266">
        <f t="shared" si="9"/>
        <v>75.5</v>
      </c>
      <c r="N103" s="268"/>
      <c r="O103" s="268"/>
      <c r="P103" s="268"/>
      <c r="Q103" s="268"/>
      <c r="R103" s="268"/>
      <c r="S103" s="268"/>
      <c r="T103" s="268"/>
      <c r="U103" s="268"/>
      <c r="V103" s="268"/>
      <c r="W103" s="268"/>
      <c r="X103" s="268"/>
      <c r="Y103" s="268"/>
      <c r="Z103" s="268"/>
      <c r="AA103" s="268"/>
      <c r="AB103" s="268"/>
      <c r="AC103" s="268"/>
      <c r="AD103" s="268"/>
      <c r="AE103" s="268"/>
      <c r="AF103" s="268"/>
      <c r="AG103" s="268"/>
      <c r="AH103" s="268"/>
      <c r="AI103" s="268"/>
      <c r="AJ103" s="268"/>
      <c r="AK103" s="268"/>
      <c r="AL103" s="268"/>
      <c r="AM103" s="268"/>
      <c r="AN103" s="268"/>
      <c r="AO103" s="268"/>
      <c r="AP103" s="268"/>
      <c r="AQ103" s="268"/>
      <c r="AR103" s="268"/>
      <c r="AS103" s="268"/>
      <c r="AT103" s="268"/>
      <c r="AU103" s="268"/>
      <c r="AV103" s="268"/>
      <c r="AW103" s="268"/>
      <c r="AX103" s="268"/>
      <c r="AY103" s="268"/>
      <c r="AZ103" s="268"/>
      <c r="BA103" s="268"/>
      <c r="BB103" s="268"/>
      <c r="BC103" s="268"/>
      <c r="BD103" s="268"/>
      <c r="BE103" s="268"/>
      <c r="BF103" s="268"/>
      <c r="BG103" s="268"/>
      <c r="BH103" s="268"/>
      <c r="BI103" s="268"/>
      <c r="BJ103" s="268"/>
      <c r="BK103" s="268"/>
      <c r="BL103" s="268"/>
      <c r="BM103" s="268"/>
      <c r="BN103" s="268"/>
      <c r="BO103" s="268"/>
      <c r="BP103" s="268"/>
      <c r="BQ103" s="268"/>
      <c r="BR103" s="268"/>
      <c r="BS103" s="268"/>
      <c r="BT103" s="268"/>
      <c r="BU103" s="268"/>
      <c r="BV103" s="268"/>
      <c r="BW103" s="268"/>
      <c r="BX103" s="268"/>
      <c r="BY103" s="268"/>
      <c r="BZ103" s="268"/>
    </row>
    <row r="104" spans="1:78" s="258" customFormat="1" ht="18" customHeight="1" x14ac:dyDescent="0.2">
      <c r="A104" s="267">
        <v>100</v>
      </c>
      <c r="B104" s="420" t="s">
        <v>507</v>
      </c>
      <c r="C104" s="420" t="s">
        <v>421</v>
      </c>
      <c r="D104" s="249" t="s">
        <v>16</v>
      </c>
      <c r="E104" s="249" t="s">
        <v>1561</v>
      </c>
      <c r="F104" s="249" t="s">
        <v>1956</v>
      </c>
      <c r="G104" s="332">
        <v>531</v>
      </c>
      <c r="H104" s="266">
        <f t="shared" si="6"/>
        <v>6372</v>
      </c>
      <c r="I104" s="266">
        <f t="shared" si="7"/>
        <v>44.25</v>
      </c>
      <c r="J104" s="266">
        <f t="shared" si="8"/>
        <v>31.250000000000004</v>
      </c>
      <c r="K104" s="405">
        <v>70.88</v>
      </c>
      <c r="L104" s="422">
        <v>0</v>
      </c>
      <c r="M104" s="266">
        <f t="shared" si="9"/>
        <v>146.38</v>
      </c>
      <c r="N104" s="268"/>
      <c r="O104" s="268"/>
      <c r="P104" s="268"/>
      <c r="Q104" s="268"/>
      <c r="R104" s="268"/>
      <c r="S104" s="268"/>
      <c r="T104" s="268"/>
      <c r="U104" s="268"/>
      <c r="V104" s="268"/>
      <c r="W104" s="268"/>
      <c r="X104" s="268"/>
      <c r="Y104" s="268"/>
      <c r="Z104" s="268"/>
      <c r="AA104" s="268"/>
      <c r="AB104" s="268"/>
      <c r="AC104" s="268"/>
      <c r="AD104" s="268"/>
      <c r="AE104" s="268"/>
      <c r="AF104" s="268"/>
      <c r="AG104" s="268"/>
      <c r="AH104" s="268"/>
      <c r="AI104" s="268"/>
      <c r="AJ104" s="268"/>
      <c r="AK104" s="268"/>
      <c r="AL104" s="268"/>
      <c r="AM104" s="268"/>
      <c r="AN104" s="268"/>
      <c r="AO104" s="268"/>
      <c r="AP104" s="268"/>
      <c r="AQ104" s="268"/>
      <c r="AR104" s="268"/>
      <c r="AS104" s="268"/>
      <c r="AT104" s="268"/>
      <c r="AU104" s="268"/>
      <c r="AV104" s="268"/>
      <c r="AW104" s="268"/>
      <c r="AX104" s="268"/>
      <c r="AY104" s="268"/>
      <c r="AZ104" s="268"/>
      <c r="BA104" s="268"/>
      <c r="BB104" s="268"/>
      <c r="BC104" s="268"/>
      <c r="BD104" s="268"/>
      <c r="BE104" s="268"/>
      <c r="BF104" s="268"/>
      <c r="BG104" s="268"/>
      <c r="BH104" s="268"/>
      <c r="BI104" s="268"/>
      <c r="BJ104" s="268"/>
      <c r="BK104" s="268"/>
      <c r="BL104" s="268"/>
      <c r="BM104" s="268"/>
      <c r="BN104" s="268"/>
      <c r="BO104" s="268"/>
      <c r="BP104" s="268"/>
      <c r="BQ104" s="268"/>
      <c r="BR104" s="268"/>
      <c r="BS104" s="268"/>
      <c r="BT104" s="268"/>
      <c r="BU104" s="268"/>
      <c r="BV104" s="268"/>
      <c r="BW104" s="268"/>
      <c r="BX104" s="268"/>
      <c r="BY104" s="268"/>
      <c r="BZ104" s="268"/>
    </row>
    <row r="105" spans="1:78" s="258" customFormat="1" ht="18" customHeight="1" x14ac:dyDescent="0.2">
      <c r="A105" s="265">
        <v>101</v>
      </c>
      <c r="B105" s="420" t="s">
        <v>508</v>
      </c>
      <c r="C105" s="420" t="s">
        <v>421</v>
      </c>
      <c r="D105" s="249" t="s">
        <v>16</v>
      </c>
      <c r="E105" s="249" t="s">
        <v>1567</v>
      </c>
      <c r="F105" s="249" t="s">
        <v>1956</v>
      </c>
      <c r="G105" s="332">
        <v>531</v>
      </c>
      <c r="H105" s="266">
        <f t="shared" si="6"/>
        <v>6372</v>
      </c>
      <c r="I105" s="266">
        <f t="shared" si="7"/>
        <v>44.25</v>
      </c>
      <c r="J105" s="266">
        <f t="shared" si="8"/>
        <v>31.250000000000004</v>
      </c>
      <c r="K105" s="405">
        <v>0</v>
      </c>
      <c r="L105" s="422">
        <v>0</v>
      </c>
      <c r="M105" s="266">
        <f t="shared" si="9"/>
        <v>75.5</v>
      </c>
      <c r="N105" s="268"/>
      <c r="O105" s="268"/>
      <c r="P105" s="268"/>
      <c r="Q105" s="268"/>
      <c r="R105" s="268"/>
      <c r="S105" s="268"/>
      <c r="T105" s="268"/>
      <c r="U105" s="268"/>
      <c r="V105" s="268"/>
      <c r="W105" s="268"/>
      <c r="X105" s="268"/>
      <c r="Y105" s="268"/>
      <c r="Z105" s="268"/>
      <c r="AA105" s="268"/>
      <c r="AB105" s="268"/>
      <c r="AC105" s="268"/>
      <c r="AD105" s="268"/>
      <c r="AE105" s="268"/>
      <c r="AF105" s="268"/>
      <c r="AG105" s="268"/>
      <c r="AH105" s="268"/>
      <c r="AI105" s="268"/>
      <c r="AJ105" s="268"/>
      <c r="AK105" s="268"/>
      <c r="AL105" s="268"/>
      <c r="AM105" s="268"/>
      <c r="AN105" s="268"/>
      <c r="AO105" s="268"/>
      <c r="AP105" s="268"/>
      <c r="AQ105" s="268"/>
      <c r="AR105" s="268"/>
      <c r="AS105" s="268"/>
      <c r="AT105" s="268"/>
      <c r="AU105" s="268"/>
      <c r="AV105" s="268"/>
      <c r="AW105" s="268"/>
      <c r="AX105" s="268"/>
      <c r="AY105" s="268"/>
      <c r="AZ105" s="268"/>
      <c r="BA105" s="268"/>
      <c r="BB105" s="268"/>
      <c r="BC105" s="268"/>
      <c r="BD105" s="268"/>
      <c r="BE105" s="268"/>
      <c r="BF105" s="268"/>
      <c r="BG105" s="268"/>
      <c r="BH105" s="268"/>
      <c r="BI105" s="268"/>
      <c r="BJ105" s="268"/>
      <c r="BK105" s="268"/>
      <c r="BL105" s="268"/>
      <c r="BM105" s="268"/>
      <c r="BN105" s="268"/>
      <c r="BO105" s="268"/>
      <c r="BP105" s="268"/>
      <c r="BQ105" s="268"/>
      <c r="BR105" s="268"/>
      <c r="BS105" s="268"/>
      <c r="BT105" s="268"/>
      <c r="BU105" s="268"/>
      <c r="BV105" s="268"/>
      <c r="BW105" s="268"/>
      <c r="BX105" s="268"/>
      <c r="BY105" s="268"/>
      <c r="BZ105" s="268"/>
    </row>
    <row r="106" spans="1:78" s="258" customFormat="1" ht="18" customHeight="1" x14ac:dyDescent="0.2">
      <c r="A106" s="267">
        <v>102</v>
      </c>
      <c r="B106" s="420" t="s">
        <v>509</v>
      </c>
      <c r="C106" s="420" t="s">
        <v>400</v>
      </c>
      <c r="D106" s="249" t="s">
        <v>16</v>
      </c>
      <c r="E106" s="249" t="s">
        <v>1539</v>
      </c>
      <c r="F106" s="249" t="s">
        <v>1945</v>
      </c>
      <c r="G106" s="332">
        <v>393</v>
      </c>
      <c r="H106" s="266">
        <f t="shared" si="6"/>
        <v>4716</v>
      </c>
      <c r="I106" s="266">
        <f t="shared" si="7"/>
        <v>32.75</v>
      </c>
      <c r="J106" s="266">
        <f t="shared" si="8"/>
        <v>31.250000000000004</v>
      </c>
      <c r="K106" s="405">
        <v>0</v>
      </c>
      <c r="L106" s="422">
        <v>0</v>
      </c>
      <c r="M106" s="266">
        <f t="shared" si="9"/>
        <v>64</v>
      </c>
      <c r="N106" s="268"/>
      <c r="O106" s="268"/>
      <c r="P106" s="268"/>
      <c r="Q106" s="268"/>
      <c r="R106" s="268"/>
      <c r="S106" s="268"/>
      <c r="T106" s="268"/>
      <c r="U106" s="268"/>
      <c r="V106" s="268"/>
      <c r="W106" s="268"/>
      <c r="X106" s="268"/>
      <c r="Y106" s="268"/>
      <c r="Z106" s="268"/>
      <c r="AA106" s="268"/>
      <c r="AB106" s="268"/>
      <c r="AC106" s="268"/>
      <c r="AD106" s="268"/>
      <c r="AE106" s="268"/>
      <c r="AF106" s="268"/>
      <c r="AG106" s="268"/>
      <c r="AH106" s="268"/>
      <c r="AI106" s="268"/>
      <c r="AJ106" s="268"/>
      <c r="AK106" s="268"/>
      <c r="AL106" s="268"/>
      <c r="AM106" s="268"/>
      <c r="AN106" s="268"/>
      <c r="AO106" s="268"/>
      <c r="AP106" s="268"/>
      <c r="AQ106" s="268"/>
      <c r="AR106" s="268"/>
      <c r="AS106" s="268"/>
      <c r="AT106" s="268"/>
      <c r="AU106" s="268"/>
      <c r="AV106" s="268"/>
      <c r="AW106" s="268"/>
      <c r="AX106" s="268"/>
      <c r="AY106" s="268"/>
      <c r="AZ106" s="268"/>
      <c r="BA106" s="268"/>
      <c r="BB106" s="268"/>
      <c r="BC106" s="268"/>
      <c r="BD106" s="268"/>
      <c r="BE106" s="268"/>
      <c r="BF106" s="268"/>
      <c r="BG106" s="268"/>
      <c r="BH106" s="268"/>
      <c r="BI106" s="268"/>
      <c r="BJ106" s="268"/>
      <c r="BK106" s="268"/>
      <c r="BL106" s="268"/>
      <c r="BM106" s="268"/>
      <c r="BN106" s="268"/>
      <c r="BO106" s="268"/>
      <c r="BP106" s="268"/>
      <c r="BQ106" s="268"/>
      <c r="BR106" s="268"/>
      <c r="BS106" s="268"/>
      <c r="BT106" s="268"/>
      <c r="BU106" s="268"/>
      <c r="BV106" s="268"/>
      <c r="BW106" s="268"/>
      <c r="BX106" s="268"/>
      <c r="BY106" s="268"/>
      <c r="BZ106" s="268"/>
    </row>
    <row r="107" spans="1:78" s="258" customFormat="1" ht="18" customHeight="1" x14ac:dyDescent="0.2">
      <c r="A107" s="265">
        <v>103</v>
      </c>
      <c r="B107" s="420" t="s">
        <v>510</v>
      </c>
      <c r="C107" s="420" t="s">
        <v>414</v>
      </c>
      <c r="D107" s="249" t="s">
        <v>16</v>
      </c>
      <c r="E107" s="249" t="s">
        <v>1567</v>
      </c>
      <c r="F107" s="249" t="s">
        <v>1956</v>
      </c>
      <c r="G107" s="332">
        <v>548</v>
      </c>
      <c r="H107" s="266">
        <f t="shared" si="6"/>
        <v>6576</v>
      </c>
      <c r="I107" s="266">
        <f t="shared" si="7"/>
        <v>45.666666666666664</v>
      </c>
      <c r="J107" s="266">
        <f t="shared" si="8"/>
        <v>31.250000000000004</v>
      </c>
      <c r="K107" s="405">
        <v>73.12</v>
      </c>
      <c r="L107" s="422">
        <v>0</v>
      </c>
      <c r="M107" s="266">
        <f t="shared" si="9"/>
        <v>150.03666666666669</v>
      </c>
      <c r="N107" s="268"/>
      <c r="O107" s="268"/>
      <c r="P107" s="268"/>
      <c r="Q107" s="268"/>
      <c r="R107" s="268"/>
      <c r="S107" s="268"/>
      <c r="T107" s="268"/>
      <c r="U107" s="268"/>
      <c r="V107" s="268"/>
      <c r="W107" s="268"/>
      <c r="X107" s="268"/>
      <c r="Y107" s="268"/>
      <c r="Z107" s="268"/>
      <c r="AA107" s="268"/>
      <c r="AB107" s="268"/>
      <c r="AC107" s="268"/>
      <c r="AD107" s="268"/>
      <c r="AE107" s="268"/>
      <c r="AF107" s="268"/>
      <c r="AG107" s="268"/>
      <c r="AH107" s="268"/>
      <c r="AI107" s="268"/>
      <c r="AJ107" s="268"/>
      <c r="AK107" s="268"/>
      <c r="AL107" s="268"/>
      <c r="AM107" s="268"/>
      <c r="AN107" s="268"/>
      <c r="AO107" s="268"/>
      <c r="AP107" s="268"/>
      <c r="AQ107" s="268"/>
      <c r="AR107" s="268"/>
      <c r="AS107" s="268"/>
      <c r="AT107" s="268"/>
      <c r="AU107" s="268"/>
      <c r="AV107" s="268"/>
      <c r="AW107" s="268"/>
      <c r="AX107" s="268"/>
      <c r="AY107" s="268"/>
      <c r="AZ107" s="268"/>
      <c r="BA107" s="268"/>
      <c r="BB107" s="268"/>
      <c r="BC107" s="268"/>
      <c r="BD107" s="268"/>
      <c r="BE107" s="268"/>
      <c r="BF107" s="268"/>
      <c r="BG107" s="268"/>
      <c r="BH107" s="268"/>
      <c r="BI107" s="268"/>
      <c r="BJ107" s="268"/>
      <c r="BK107" s="268"/>
      <c r="BL107" s="268"/>
      <c r="BM107" s="268"/>
      <c r="BN107" s="268"/>
      <c r="BO107" s="268"/>
      <c r="BP107" s="268"/>
      <c r="BQ107" s="268"/>
      <c r="BR107" s="268"/>
      <c r="BS107" s="268"/>
      <c r="BT107" s="268"/>
      <c r="BU107" s="268"/>
      <c r="BV107" s="268"/>
      <c r="BW107" s="268"/>
      <c r="BX107" s="268"/>
      <c r="BY107" s="268"/>
      <c r="BZ107" s="268"/>
    </row>
    <row r="108" spans="1:78" s="258" customFormat="1" ht="18" customHeight="1" x14ac:dyDescent="0.2">
      <c r="A108" s="267">
        <v>104</v>
      </c>
      <c r="B108" s="420" t="s">
        <v>511</v>
      </c>
      <c r="C108" s="420" t="s">
        <v>400</v>
      </c>
      <c r="D108" s="249" t="s">
        <v>16</v>
      </c>
      <c r="E108" s="249" t="s">
        <v>1539</v>
      </c>
      <c r="F108" s="249" t="s">
        <v>1945</v>
      </c>
      <c r="G108" s="332">
        <v>393</v>
      </c>
      <c r="H108" s="266">
        <f t="shared" si="6"/>
        <v>4716</v>
      </c>
      <c r="I108" s="266">
        <f t="shared" si="7"/>
        <v>32.75</v>
      </c>
      <c r="J108" s="266">
        <f t="shared" si="8"/>
        <v>31.250000000000004</v>
      </c>
      <c r="K108" s="405">
        <v>0</v>
      </c>
      <c r="L108" s="422">
        <v>0</v>
      </c>
      <c r="M108" s="266">
        <f t="shared" si="9"/>
        <v>64</v>
      </c>
      <c r="N108" s="268"/>
      <c r="O108" s="268"/>
      <c r="P108" s="268"/>
      <c r="Q108" s="268"/>
      <c r="R108" s="268"/>
      <c r="S108" s="268"/>
      <c r="T108" s="268"/>
      <c r="U108" s="268"/>
      <c r="V108" s="268"/>
      <c r="W108" s="268"/>
      <c r="X108" s="268"/>
      <c r="Y108" s="268"/>
      <c r="Z108" s="268"/>
      <c r="AA108" s="268"/>
      <c r="AB108" s="268"/>
      <c r="AC108" s="268"/>
      <c r="AD108" s="268"/>
      <c r="AE108" s="268"/>
      <c r="AF108" s="268"/>
      <c r="AG108" s="268"/>
      <c r="AH108" s="268"/>
      <c r="AI108" s="268"/>
      <c r="AJ108" s="268"/>
      <c r="AK108" s="268"/>
      <c r="AL108" s="268"/>
      <c r="AM108" s="268"/>
      <c r="AN108" s="268"/>
      <c r="AO108" s="268"/>
      <c r="AP108" s="268"/>
      <c r="AQ108" s="268"/>
      <c r="AR108" s="268"/>
      <c r="AS108" s="268"/>
      <c r="AT108" s="268"/>
      <c r="AU108" s="268"/>
      <c r="AV108" s="268"/>
      <c r="AW108" s="268"/>
      <c r="AX108" s="268"/>
      <c r="AY108" s="268"/>
      <c r="AZ108" s="268"/>
      <c r="BA108" s="268"/>
      <c r="BB108" s="268"/>
      <c r="BC108" s="268"/>
      <c r="BD108" s="268"/>
      <c r="BE108" s="268"/>
      <c r="BF108" s="268"/>
      <c r="BG108" s="268"/>
      <c r="BH108" s="268"/>
      <c r="BI108" s="268"/>
      <c r="BJ108" s="268"/>
      <c r="BK108" s="268"/>
      <c r="BL108" s="268"/>
      <c r="BM108" s="268"/>
      <c r="BN108" s="268"/>
      <c r="BO108" s="268"/>
      <c r="BP108" s="268"/>
      <c r="BQ108" s="268"/>
      <c r="BR108" s="268"/>
      <c r="BS108" s="268"/>
      <c r="BT108" s="268"/>
      <c r="BU108" s="268"/>
      <c r="BV108" s="268"/>
      <c r="BW108" s="268"/>
      <c r="BX108" s="268"/>
      <c r="BY108" s="268"/>
      <c r="BZ108" s="268"/>
    </row>
    <row r="109" spans="1:78" s="258" customFormat="1" ht="18" customHeight="1" x14ac:dyDescent="0.2">
      <c r="A109" s="265">
        <v>105</v>
      </c>
      <c r="B109" s="420" t="s">
        <v>512</v>
      </c>
      <c r="C109" s="420" t="s">
        <v>400</v>
      </c>
      <c r="D109" s="249" t="s">
        <v>16</v>
      </c>
      <c r="E109" s="249" t="s">
        <v>1539</v>
      </c>
      <c r="F109" s="249" t="s">
        <v>1945</v>
      </c>
      <c r="G109" s="332">
        <v>393</v>
      </c>
      <c r="H109" s="266">
        <f t="shared" si="6"/>
        <v>4716</v>
      </c>
      <c r="I109" s="266">
        <f t="shared" si="7"/>
        <v>32.75</v>
      </c>
      <c r="J109" s="266">
        <f t="shared" si="8"/>
        <v>31.250000000000004</v>
      </c>
      <c r="K109" s="405">
        <v>0</v>
      </c>
      <c r="L109" s="422">
        <v>0</v>
      </c>
      <c r="M109" s="266">
        <f t="shared" si="9"/>
        <v>64</v>
      </c>
      <c r="N109" s="268"/>
      <c r="O109" s="268"/>
      <c r="P109" s="268"/>
      <c r="Q109" s="268"/>
      <c r="R109" s="268"/>
      <c r="S109" s="268"/>
      <c r="T109" s="268"/>
      <c r="U109" s="268"/>
      <c r="V109" s="268"/>
      <c r="W109" s="268"/>
      <c r="X109" s="268"/>
      <c r="Y109" s="268"/>
      <c r="Z109" s="268"/>
      <c r="AA109" s="268"/>
      <c r="AB109" s="268"/>
      <c r="AC109" s="268"/>
      <c r="AD109" s="268"/>
      <c r="AE109" s="268"/>
      <c r="AF109" s="268"/>
      <c r="AG109" s="268"/>
      <c r="AH109" s="268"/>
      <c r="AI109" s="268"/>
      <c r="AJ109" s="268"/>
      <c r="AK109" s="268"/>
      <c r="AL109" s="268"/>
      <c r="AM109" s="268"/>
      <c r="AN109" s="268"/>
      <c r="AO109" s="268"/>
      <c r="AP109" s="268"/>
      <c r="AQ109" s="268"/>
      <c r="AR109" s="268"/>
      <c r="AS109" s="268"/>
      <c r="AT109" s="268"/>
      <c r="AU109" s="268"/>
      <c r="AV109" s="268"/>
      <c r="AW109" s="268"/>
      <c r="AX109" s="268"/>
      <c r="AY109" s="268"/>
      <c r="AZ109" s="268"/>
      <c r="BA109" s="268"/>
      <c r="BB109" s="268"/>
      <c r="BC109" s="268"/>
      <c r="BD109" s="268"/>
      <c r="BE109" s="268"/>
      <c r="BF109" s="268"/>
      <c r="BG109" s="268"/>
      <c r="BH109" s="268"/>
      <c r="BI109" s="268"/>
      <c r="BJ109" s="268"/>
      <c r="BK109" s="268"/>
      <c r="BL109" s="268"/>
      <c r="BM109" s="268"/>
      <c r="BN109" s="268"/>
      <c r="BO109" s="268"/>
      <c r="BP109" s="268"/>
      <c r="BQ109" s="268"/>
      <c r="BR109" s="268"/>
      <c r="BS109" s="268"/>
      <c r="BT109" s="268"/>
      <c r="BU109" s="268"/>
      <c r="BV109" s="268"/>
      <c r="BW109" s="268"/>
      <c r="BX109" s="268"/>
      <c r="BY109" s="268"/>
      <c r="BZ109" s="268"/>
    </row>
    <row r="110" spans="1:78" s="258" customFormat="1" ht="18" customHeight="1" x14ac:dyDescent="0.2">
      <c r="A110" s="267">
        <v>106</v>
      </c>
      <c r="B110" s="420" t="s">
        <v>513</v>
      </c>
      <c r="C110" s="420" t="s">
        <v>453</v>
      </c>
      <c r="D110" s="249" t="s">
        <v>16</v>
      </c>
      <c r="E110" s="249" t="s">
        <v>1573</v>
      </c>
      <c r="F110" s="249" t="s">
        <v>1956</v>
      </c>
      <c r="G110" s="332">
        <v>531</v>
      </c>
      <c r="H110" s="266">
        <f t="shared" si="6"/>
        <v>6372</v>
      </c>
      <c r="I110" s="266">
        <f t="shared" si="7"/>
        <v>44.25</v>
      </c>
      <c r="J110" s="266">
        <f t="shared" si="8"/>
        <v>31.250000000000004</v>
      </c>
      <c r="K110" s="405">
        <v>175.57</v>
      </c>
      <c r="L110" s="422">
        <v>0</v>
      </c>
      <c r="M110" s="266">
        <f t="shared" si="9"/>
        <v>251.07</v>
      </c>
      <c r="N110" s="268"/>
      <c r="O110" s="268"/>
      <c r="P110" s="268"/>
      <c r="Q110" s="268"/>
      <c r="R110" s="268"/>
      <c r="S110" s="268"/>
      <c r="T110" s="268"/>
      <c r="U110" s="268"/>
      <c r="V110" s="268"/>
      <c r="W110" s="268"/>
      <c r="X110" s="268"/>
      <c r="Y110" s="268"/>
      <c r="Z110" s="268"/>
      <c r="AA110" s="268"/>
      <c r="AB110" s="268"/>
      <c r="AC110" s="268"/>
      <c r="AD110" s="268"/>
      <c r="AE110" s="268"/>
      <c r="AF110" s="268"/>
      <c r="AG110" s="268"/>
      <c r="AH110" s="268"/>
      <c r="AI110" s="268"/>
      <c r="AJ110" s="268"/>
      <c r="AK110" s="268"/>
      <c r="AL110" s="268"/>
      <c r="AM110" s="268"/>
      <c r="AN110" s="268"/>
      <c r="AO110" s="268"/>
      <c r="AP110" s="268"/>
      <c r="AQ110" s="268"/>
      <c r="AR110" s="268"/>
      <c r="AS110" s="268"/>
      <c r="AT110" s="268"/>
      <c r="AU110" s="268"/>
      <c r="AV110" s="268"/>
      <c r="AW110" s="268"/>
      <c r="AX110" s="268"/>
      <c r="AY110" s="268"/>
      <c r="AZ110" s="268"/>
      <c r="BA110" s="268"/>
      <c r="BB110" s="268"/>
      <c r="BC110" s="268"/>
      <c r="BD110" s="268"/>
      <c r="BE110" s="268"/>
      <c r="BF110" s="268"/>
      <c r="BG110" s="268"/>
      <c r="BH110" s="268"/>
      <c r="BI110" s="268"/>
      <c r="BJ110" s="268"/>
      <c r="BK110" s="268"/>
      <c r="BL110" s="268"/>
      <c r="BM110" s="268"/>
      <c r="BN110" s="268"/>
      <c r="BO110" s="268"/>
      <c r="BP110" s="268"/>
      <c r="BQ110" s="268"/>
      <c r="BR110" s="268"/>
      <c r="BS110" s="268"/>
      <c r="BT110" s="268"/>
      <c r="BU110" s="268"/>
      <c r="BV110" s="268"/>
      <c r="BW110" s="268"/>
      <c r="BX110" s="268"/>
      <c r="BY110" s="268"/>
      <c r="BZ110" s="268"/>
    </row>
    <row r="111" spans="1:78" s="258" customFormat="1" ht="18" customHeight="1" x14ac:dyDescent="0.2">
      <c r="A111" s="265">
        <v>107</v>
      </c>
      <c r="B111" s="420" t="s">
        <v>514</v>
      </c>
      <c r="C111" s="420" t="s">
        <v>515</v>
      </c>
      <c r="D111" s="249" t="s">
        <v>764</v>
      </c>
      <c r="E111" s="249" t="s">
        <v>1543</v>
      </c>
      <c r="F111" s="249" t="s">
        <v>766</v>
      </c>
      <c r="G111" s="332">
        <v>527</v>
      </c>
      <c r="H111" s="266">
        <f t="shared" si="6"/>
        <v>6324</v>
      </c>
      <c r="I111" s="266">
        <f t="shared" si="7"/>
        <v>43.916666666666664</v>
      </c>
      <c r="J111" s="266">
        <f t="shared" si="8"/>
        <v>31.250000000000004</v>
      </c>
      <c r="K111" s="405">
        <v>0</v>
      </c>
      <c r="L111" s="422">
        <v>0</v>
      </c>
      <c r="M111" s="266">
        <f t="shared" si="9"/>
        <v>75.166666666666671</v>
      </c>
      <c r="N111" s="268"/>
      <c r="O111" s="268"/>
      <c r="P111" s="268"/>
      <c r="Q111" s="268"/>
      <c r="R111" s="268"/>
      <c r="S111" s="268"/>
      <c r="T111" s="268"/>
      <c r="U111" s="268"/>
      <c r="V111" s="268"/>
      <c r="W111" s="268"/>
      <c r="X111" s="268"/>
      <c r="Y111" s="268"/>
      <c r="Z111" s="268"/>
      <c r="AA111" s="268"/>
      <c r="AB111" s="268"/>
      <c r="AC111" s="268"/>
      <c r="AD111" s="268"/>
      <c r="AE111" s="268"/>
      <c r="AF111" s="268"/>
      <c r="AG111" s="268"/>
      <c r="AH111" s="268"/>
      <c r="AI111" s="268"/>
      <c r="AJ111" s="268"/>
      <c r="AK111" s="268"/>
      <c r="AL111" s="268"/>
      <c r="AM111" s="268"/>
      <c r="AN111" s="268"/>
      <c r="AO111" s="268"/>
      <c r="AP111" s="268"/>
      <c r="AQ111" s="268"/>
      <c r="AR111" s="268"/>
      <c r="AS111" s="268"/>
      <c r="AT111" s="268"/>
      <c r="AU111" s="268"/>
      <c r="AV111" s="268"/>
      <c r="AW111" s="268"/>
      <c r="AX111" s="268"/>
      <c r="AY111" s="268"/>
      <c r="AZ111" s="268"/>
      <c r="BA111" s="268"/>
      <c r="BB111" s="268"/>
      <c r="BC111" s="268"/>
      <c r="BD111" s="268"/>
      <c r="BE111" s="268"/>
      <c r="BF111" s="268"/>
      <c r="BG111" s="268"/>
      <c r="BH111" s="268"/>
      <c r="BI111" s="268"/>
      <c r="BJ111" s="268"/>
      <c r="BK111" s="268"/>
      <c r="BL111" s="268"/>
      <c r="BM111" s="268"/>
      <c r="BN111" s="268"/>
      <c r="BO111" s="268"/>
      <c r="BP111" s="268"/>
      <c r="BQ111" s="268"/>
      <c r="BR111" s="268"/>
      <c r="BS111" s="268"/>
      <c r="BT111" s="268"/>
      <c r="BU111" s="268"/>
      <c r="BV111" s="268"/>
      <c r="BW111" s="268"/>
      <c r="BX111" s="268"/>
      <c r="BY111" s="268"/>
      <c r="BZ111" s="268"/>
    </row>
    <row r="112" spans="1:78" s="258" customFormat="1" ht="18" customHeight="1" x14ac:dyDescent="0.2">
      <c r="A112" s="267">
        <v>108</v>
      </c>
      <c r="B112" s="420" t="s">
        <v>1428</v>
      </c>
      <c r="C112" s="420" t="s">
        <v>400</v>
      </c>
      <c r="D112" s="249" t="s">
        <v>16</v>
      </c>
      <c r="E112" s="249" t="s">
        <v>1539</v>
      </c>
      <c r="F112" s="249" t="s">
        <v>1945</v>
      </c>
      <c r="G112" s="332">
        <v>393</v>
      </c>
      <c r="H112" s="266">
        <f t="shared" si="6"/>
        <v>4716</v>
      </c>
      <c r="I112" s="266">
        <f t="shared" si="7"/>
        <v>32.75</v>
      </c>
      <c r="J112" s="266">
        <f t="shared" si="8"/>
        <v>31.250000000000004</v>
      </c>
      <c r="K112" s="405">
        <v>0</v>
      </c>
      <c r="L112" s="422">
        <v>0</v>
      </c>
      <c r="M112" s="266">
        <f t="shared" si="9"/>
        <v>64</v>
      </c>
      <c r="N112" s="268"/>
      <c r="O112" s="268"/>
      <c r="P112" s="268"/>
      <c r="Q112" s="268"/>
      <c r="R112" s="268"/>
      <c r="S112" s="268"/>
      <c r="T112" s="268"/>
      <c r="U112" s="268"/>
      <c r="V112" s="268"/>
      <c r="W112" s="268"/>
      <c r="X112" s="268"/>
      <c r="Y112" s="268"/>
      <c r="Z112" s="268"/>
      <c r="AA112" s="268"/>
      <c r="AB112" s="268"/>
      <c r="AC112" s="268"/>
      <c r="AD112" s="268"/>
      <c r="AE112" s="268"/>
      <c r="AF112" s="268"/>
      <c r="AG112" s="268"/>
      <c r="AH112" s="268"/>
      <c r="AI112" s="268"/>
      <c r="AJ112" s="268"/>
      <c r="AK112" s="268"/>
      <c r="AL112" s="268"/>
      <c r="AM112" s="268"/>
      <c r="AN112" s="268"/>
      <c r="AO112" s="268"/>
      <c r="AP112" s="268"/>
      <c r="AQ112" s="268"/>
      <c r="AR112" s="268"/>
      <c r="AS112" s="268"/>
      <c r="AT112" s="268"/>
      <c r="AU112" s="268"/>
      <c r="AV112" s="268"/>
      <c r="AW112" s="268"/>
      <c r="AX112" s="268"/>
      <c r="AY112" s="268"/>
      <c r="AZ112" s="268"/>
      <c r="BA112" s="268"/>
      <c r="BB112" s="268"/>
      <c r="BC112" s="268"/>
      <c r="BD112" s="268"/>
      <c r="BE112" s="268"/>
      <c r="BF112" s="268"/>
      <c r="BG112" s="268"/>
      <c r="BH112" s="268"/>
      <c r="BI112" s="268"/>
      <c r="BJ112" s="268"/>
      <c r="BK112" s="268"/>
      <c r="BL112" s="268"/>
      <c r="BM112" s="268"/>
      <c r="BN112" s="268"/>
      <c r="BO112" s="268"/>
      <c r="BP112" s="268"/>
      <c r="BQ112" s="268"/>
      <c r="BR112" s="268"/>
      <c r="BS112" s="268"/>
      <c r="BT112" s="268"/>
      <c r="BU112" s="268"/>
      <c r="BV112" s="268"/>
      <c r="BW112" s="268"/>
      <c r="BX112" s="268"/>
      <c r="BY112" s="268"/>
      <c r="BZ112" s="268"/>
    </row>
    <row r="113" spans="1:78" s="258" customFormat="1" ht="18" customHeight="1" x14ac:dyDescent="0.2">
      <c r="A113" s="265">
        <v>109</v>
      </c>
      <c r="B113" s="420" t="s">
        <v>516</v>
      </c>
      <c r="C113" s="420" t="s">
        <v>517</v>
      </c>
      <c r="D113" s="249" t="s">
        <v>16</v>
      </c>
      <c r="E113" s="249" t="s">
        <v>1539</v>
      </c>
      <c r="F113" s="249" t="s">
        <v>1945</v>
      </c>
      <c r="G113" s="332">
        <v>463</v>
      </c>
      <c r="H113" s="266">
        <f t="shared" si="6"/>
        <v>5556</v>
      </c>
      <c r="I113" s="266">
        <f t="shared" si="7"/>
        <v>38.583333333333336</v>
      </c>
      <c r="J113" s="266">
        <f t="shared" si="8"/>
        <v>31.250000000000004</v>
      </c>
      <c r="K113" s="405">
        <v>0</v>
      </c>
      <c r="L113" s="422">
        <v>0</v>
      </c>
      <c r="M113" s="266">
        <f t="shared" si="9"/>
        <v>69.833333333333343</v>
      </c>
      <c r="N113" s="268"/>
      <c r="O113" s="268"/>
      <c r="P113" s="268"/>
      <c r="Q113" s="268"/>
      <c r="R113" s="268"/>
      <c r="S113" s="268"/>
      <c r="T113" s="268"/>
      <c r="U113" s="268"/>
      <c r="V113" s="268"/>
      <c r="W113" s="268"/>
      <c r="X113" s="268"/>
      <c r="Y113" s="268"/>
      <c r="Z113" s="268"/>
      <c r="AA113" s="268"/>
      <c r="AB113" s="268"/>
      <c r="AC113" s="268"/>
      <c r="AD113" s="268"/>
      <c r="AE113" s="268"/>
      <c r="AF113" s="268"/>
      <c r="AG113" s="268"/>
      <c r="AH113" s="268"/>
      <c r="AI113" s="268"/>
      <c r="AJ113" s="268"/>
      <c r="AK113" s="268"/>
      <c r="AL113" s="268"/>
      <c r="AM113" s="268"/>
      <c r="AN113" s="268"/>
      <c r="AO113" s="268"/>
      <c r="AP113" s="268"/>
      <c r="AQ113" s="268"/>
      <c r="AR113" s="268"/>
      <c r="AS113" s="268"/>
      <c r="AT113" s="268"/>
      <c r="AU113" s="268"/>
      <c r="AV113" s="268"/>
      <c r="AW113" s="268"/>
      <c r="AX113" s="268"/>
      <c r="AY113" s="268"/>
      <c r="AZ113" s="268"/>
      <c r="BA113" s="268"/>
      <c r="BB113" s="268"/>
      <c r="BC113" s="268"/>
      <c r="BD113" s="268"/>
      <c r="BE113" s="268"/>
      <c r="BF113" s="268"/>
      <c r="BG113" s="268"/>
      <c r="BH113" s="268"/>
      <c r="BI113" s="268"/>
      <c r="BJ113" s="268"/>
      <c r="BK113" s="268"/>
      <c r="BL113" s="268"/>
      <c r="BM113" s="268"/>
      <c r="BN113" s="268"/>
      <c r="BO113" s="268"/>
      <c r="BP113" s="268"/>
      <c r="BQ113" s="268"/>
      <c r="BR113" s="268"/>
      <c r="BS113" s="268"/>
      <c r="BT113" s="268"/>
      <c r="BU113" s="268"/>
      <c r="BV113" s="268"/>
      <c r="BW113" s="268"/>
      <c r="BX113" s="268"/>
      <c r="BY113" s="268"/>
      <c r="BZ113" s="268"/>
    </row>
    <row r="114" spans="1:78" s="258" customFormat="1" ht="18" customHeight="1" x14ac:dyDescent="0.2">
      <c r="A114" s="267">
        <v>110</v>
      </c>
      <c r="B114" s="420" t="s">
        <v>518</v>
      </c>
      <c r="C114" s="420" t="s">
        <v>519</v>
      </c>
      <c r="D114" s="249" t="s">
        <v>16</v>
      </c>
      <c r="E114" s="249" t="s">
        <v>1542</v>
      </c>
      <c r="F114" s="249" t="s">
        <v>1947</v>
      </c>
      <c r="G114" s="332">
        <v>1212</v>
      </c>
      <c r="H114" s="266">
        <f t="shared" si="6"/>
        <v>14544</v>
      </c>
      <c r="I114" s="266">
        <f t="shared" si="7"/>
        <v>101</v>
      </c>
      <c r="J114" s="266">
        <f t="shared" si="8"/>
        <v>31.250000000000004</v>
      </c>
      <c r="K114" s="405">
        <v>0</v>
      </c>
      <c r="L114" s="422">
        <v>0</v>
      </c>
      <c r="M114" s="266">
        <f t="shared" si="9"/>
        <v>132.25</v>
      </c>
      <c r="N114" s="268"/>
      <c r="O114" s="268"/>
      <c r="P114" s="268"/>
      <c r="Q114" s="268"/>
      <c r="R114" s="268"/>
      <c r="S114" s="268"/>
      <c r="T114" s="268"/>
      <c r="U114" s="268"/>
      <c r="V114" s="268"/>
      <c r="W114" s="268"/>
      <c r="X114" s="268"/>
      <c r="Y114" s="268"/>
      <c r="Z114" s="268"/>
      <c r="AA114" s="268"/>
      <c r="AB114" s="268"/>
      <c r="AC114" s="268"/>
      <c r="AD114" s="268"/>
      <c r="AE114" s="268"/>
      <c r="AF114" s="268"/>
      <c r="AG114" s="268"/>
      <c r="AH114" s="268"/>
      <c r="AI114" s="268"/>
      <c r="AJ114" s="268"/>
      <c r="AK114" s="268"/>
      <c r="AL114" s="268"/>
      <c r="AM114" s="268"/>
      <c r="AN114" s="268"/>
      <c r="AO114" s="268"/>
      <c r="AP114" s="268"/>
      <c r="AQ114" s="268"/>
      <c r="AR114" s="268"/>
      <c r="AS114" s="268"/>
      <c r="AT114" s="268"/>
      <c r="AU114" s="268"/>
      <c r="AV114" s="268"/>
      <c r="AW114" s="268"/>
      <c r="AX114" s="268"/>
      <c r="AY114" s="268"/>
      <c r="AZ114" s="268"/>
      <c r="BA114" s="268"/>
      <c r="BB114" s="268"/>
      <c r="BC114" s="268"/>
      <c r="BD114" s="268"/>
      <c r="BE114" s="268"/>
      <c r="BF114" s="268"/>
      <c r="BG114" s="268"/>
      <c r="BH114" s="268"/>
      <c r="BI114" s="268"/>
      <c r="BJ114" s="268"/>
      <c r="BK114" s="268"/>
      <c r="BL114" s="268"/>
      <c r="BM114" s="268"/>
      <c r="BN114" s="268"/>
      <c r="BO114" s="268"/>
      <c r="BP114" s="268"/>
      <c r="BQ114" s="268"/>
      <c r="BR114" s="268"/>
      <c r="BS114" s="268"/>
      <c r="BT114" s="268"/>
      <c r="BU114" s="268"/>
      <c r="BV114" s="268"/>
      <c r="BW114" s="268"/>
      <c r="BX114" s="268"/>
      <c r="BY114" s="268"/>
      <c r="BZ114" s="268"/>
    </row>
    <row r="115" spans="1:78" s="258" customFormat="1" ht="18" customHeight="1" x14ac:dyDescent="0.2">
      <c r="A115" s="265">
        <v>111</v>
      </c>
      <c r="B115" s="420" t="s">
        <v>520</v>
      </c>
      <c r="C115" s="420" t="s">
        <v>453</v>
      </c>
      <c r="D115" s="249" t="s">
        <v>764</v>
      </c>
      <c r="E115" s="249" t="s">
        <v>1559</v>
      </c>
      <c r="F115" s="249" t="s">
        <v>766</v>
      </c>
      <c r="G115" s="332">
        <v>531</v>
      </c>
      <c r="H115" s="266">
        <f t="shared" si="6"/>
        <v>6372</v>
      </c>
      <c r="I115" s="266">
        <f t="shared" si="7"/>
        <v>44.25</v>
      </c>
      <c r="J115" s="266">
        <f t="shared" si="8"/>
        <v>31.250000000000004</v>
      </c>
      <c r="K115" s="405">
        <v>141.6</v>
      </c>
      <c r="L115" s="422">
        <v>0</v>
      </c>
      <c r="M115" s="266">
        <f t="shared" si="9"/>
        <v>217.1</v>
      </c>
      <c r="N115" s="268"/>
      <c r="O115" s="268"/>
      <c r="P115" s="268"/>
      <c r="Q115" s="268"/>
      <c r="R115" s="268"/>
      <c r="S115" s="268"/>
      <c r="T115" s="268"/>
      <c r="U115" s="268"/>
      <c r="V115" s="268"/>
      <c r="W115" s="268"/>
      <c r="X115" s="268"/>
      <c r="Y115" s="268"/>
      <c r="Z115" s="268"/>
      <c r="AA115" s="268"/>
      <c r="AB115" s="268"/>
      <c r="AC115" s="268"/>
      <c r="AD115" s="268"/>
      <c r="AE115" s="268"/>
      <c r="AF115" s="268"/>
      <c r="AG115" s="268"/>
      <c r="AH115" s="268"/>
      <c r="AI115" s="268"/>
      <c r="AJ115" s="268"/>
      <c r="AK115" s="268"/>
      <c r="AL115" s="268"/>
      <c r="AM115" s="268"/>
      <c r="AN115" s="268"/>
      <c r="AO115" s="268"/>
      <c r="AP115" s="268"/>
      <c r="AQ115" s="268"/>
      <c r="AR115" s="268"/>
      <c r="AS115" s="268"/>
      <c r="AT115" s="268"/>
      <c r="AU115" s="268"/>
      <c r="AV115" s="268"/>
      <c r="AW115" s="268"/>
      <c r="AX115" s="268"/>
      <c r="AY115" s="268"/>
      <c r="AZ115" s="268"/>
      <c r="BA115" s="268"/>
      <c r="BB115" s="268"/>
      <c r="BC115" s="268"/>
      <c r="BD115" s="268"/>
      <c r="BE115" s="268"/>
      <c r="BF115" s="268"/>
      <c r="BG115" s="268"/>
      <c r="BH115" s="268"/>
      <c r="BI115" s="268"/>
      <c r="BJ115" s="268"/>
      <c r="BK115" s="268"/>
      <c r="BL115" s="268"/>
      <c r="BM115" s="268"/>
      <c r="BN115" s="268"/>
      <c r="BO115" s="268"/>
      <c r="BP115" s="268"/>
      <c r="BQ115" s="268"/>
      <c r="BR115" s="268"/>
      <c r="BS115" s="268"/>
      <c r="BT115" s="268"/>
      <c r="BU115" s="268"/>
      <c r="BV115" s="268"/>
      <c r="BW115" s="268"/>
      <c r="BX115" s="268"/>
      <c r="BY115" s="268"/>
      <c r="BZ115" s="268"/>
    </row>
    <row r="116" spans="1:78" s="258" customFormat="1" ht="18" customHeight="1" x14ac:dyDescent="0.2">
      <c r="A116" s="267">
        <v>112</v>
      </c>
      <c r="B116" s="420" t="s">
        <v>521</v>
      </c>
      <c r="C116" s="420" t="s">
        <v>421</v>
      </c>
      <c r="D116" s="249" t="s">
        <v>16</v>
      </c>
      <c r="E116" s="249" t="s">
        <v>1561</v>
      </c>
      <c r="F116" s="249" t="s">
        <v>1956</v>
      </c>
      <c r="G116" s="332">
        <v>531</v>
      </c>
      <c r="H116" s="266">
        <f t="shared" si="6"/>
        <v>6372</v>
      </c>
      <c r="I116" s="266">
        <f t="shared" si="7"/>
        <v>44.25</v>
      </c>
      <c r="J116" s="266">
        <f t="shared" si="8"/>
        <v>31.250000000000004</v>
      </c>
      <c r="K116" s="405">
        <v>106.32</v>
      </c>
      <c r="L116" s="422">
        <v>0</v>
      </c>
      <c r="M116" s="266">
        <f t="shared" si="9"/>
        <v>181.82</v>
      </c>
      <c r="N116" s="268"/>
      <c r="O116" s="268"/>
      <c r="P116" s="268"/>
      <c r="Q116" s="268"/>
      <c r="R116" s="268"/>
      <c r="S116" s="268"/>
      <c r="T116" s="268"/>
      <c r="U116" s="268"/>
      <c r="V116" s="268"/>
      <c r="W116" s="268"/>
      <c r="X116" s="268"/>
      <c r="Y116" s="268"/>
      <c r="Z116" s="268"/>
      <c r="AA116" s="268"/>
      <c r="AB116" s="268"/>
      <c r="AC116" s="268"/>
      <c r="AD116" s="268"/>
      <c r="AE116" s="268"/>
      <c r="AF116" s="268"/>
      <c r="AG116" s="268"/>
      <c r="AH116" s="268"/>
      <c r="AI116" s="268"/>
      <c r="AJ116" s="268"/>
      <c r="AK116" s="268"/>
      <c r="AL116" s="268"/>
      <c r="AM116" s="268"/>
      <c r="AN116" s="268"/>
      <c r="AO116" s="268"/>
      <c r="AP116" s="268"/>
      <c r="AQ116" s="268"/>
      <c r="AR116" s="268"/>
      <c r="AS116" s="268"/>
      <c r="AT116" s="268"/>
      <c r="AU116" s="268"/>
      <c r="AV116" s="268"/>
      <c r="AW116" s="268"/>
      <c r="AX116" s="268"/>
      <c r="AY116" s="268"/>
      <c r="AZ116" s="268"/>
      <c r="BA116" s="268"/>
      <c r="BB116" s="268"/>
      <c r="BC116" s="268"/>
      <c r="BD116" s="268"/>
      <c r="BE116" s="268"/>
      <c r="BF116" s="268"/>
      <c r="BG116" s="268"/>
      <c r="BH116" s="268"/>
      <c r="BI116" s="268"/>
      <c r="BJ116" s="268"/>
      <c r="BK116" s="268"/>
      <c r="BL116" s="268"/>
      <c r="BM116" s="268"/>
      <c r="BN116" s="268"/>
      <c r="BO116" s="268"/>
      <c r="BP116" s="268"/>
      <c r="BQ116" s="268"/>
      <c r="BR116" s="268"/>
      <c r="BS116" s="268"/>
      <c r="BT116" s="268"/>
      <c r="BU116" s="268"/>
      <c r="BV116" s="268"/>
      <c r="BW116" s="268"/>
      <c r="BX116" s="268"/>
      <c r="BY116" s="268"/>
      <c r="BZ116" s="268"/>
    </row>
    <row r="117" spans="1:78" s="258" customFormat="1" ht="18" customHeight="1" x14ac:dyDescent="0.2">
      <c r="A117" s="265">
        <v>113</v>
      </c>
      <c r="B117" s="420" t="s">
        <v>522</v>
      </c>
      <c r="C117" s="420" t="s">
        <v>445</v>
      </c>
      <c r="D117" s="249" t="s">
        <v>764</v>
      </c>
      <c r="E117" s="249" t="s">
        <v>1556</v>
      </c>
      <c r="F117" s="249" t="s">
        <v>767</v>
      </c>
      <c r="G117" s="332">
        <v>584</v>
      </c>
      <c r="H117" s="266">
        <f t="shared" si="6"/>
        <v>7008</v>
      </c>
      <c r="I117" s="266">
        <f t="shared" si="7"/>
        <v>48.666666666666664</v>
      </c>
      <c r="J117" s="266">
        <f t="shared" si="8"/>
        <v>31.250000000000004</v>
      </c>
      <c r="K117" s="405">
        <v>408.8</v>
      </c>
      <c r="L117" s="422">
        <v>0</v>
      </c>
      <c r="M117" s="266">
        <f t="shared" si="9"/>
        <v>488.7166666666667</v>
      </c>
      <c r="N117" s="268"/>
      <c r="O117" s="268"/>
      <c r="P117" s="268"/>
      <c r="Q117" s="268"/>
      <c r="R117" s="268"/>
      <c r="S117" s="268"/>
      <c r="T117" s="268"/>
      <c r="U117" s="268"/>
      <c r="V117" s="268"/>
      <c r="W117" s="268"/>
      <c r="X117" s="268"/>
      <c r="Y117" s="268"/>
      <c r="Z117" s="268"/>
      <c r="AA117" s="268"/>
      <c r="AB117" s="268"/>
      <c r="AC117" s="268"/>
      <c r="AD117" s="268"/>
      <c r="AE117" s="268"/>
      <c r="AF117" s="268"/>
      <c r="AG117" s="268"/>
      <c r="AH117" s="268"/>
      <c r="AI117" s="268"/>
      <c r="AJ117" s="268"/>
      <c r="AK117" s="268"/>
      <c r="AL117" s="268"/>
      <c r="AM117" s="268"/>
      <c r="AN117" s="268"/>
      <c r="AO117" s="268"/>
      <c r="AP117" s="268"/>
      <c r="AQ117" s="268"/>
      <c r="AR117" s="268"/>
      <c r="AS117" s="268"/>
      <c r="AT117" s="268"/>
      <c r="AU117" s="268"/>
      <c r="AV117" s="268"/>
      <c r="AW117" s="268"/>
      <c r="AX117" s="268"/>
      <c r="AY117" s="268"/>
      <c r="AZ117" s="268"/>
      <c r="BA117" s="268"/>
      <c r="BB117" s="268"/>
      <c r="BC117" s="268"/>
      <c r="BD117" s="268"/>
      <c r="BE117" s="268"/>
      <c r="BF117" s="268"/>
      <c r="BG117" s="268"/>
      <c r="BH117" s="268"/>
      <c r="BI117" s="268"/>
      <c r="BJ117" s="268"/>
      <c r="BK117" s="268"/>
      <c r="BL117" s="268"/>
      <c r="BM117" s="268"/>
      <c r="BN117" s="268"/>
      <c r="BO117" s="268"/>
      <c r="BP117" s="268"/>
      <c r="BQ117" s="268"/>
      <c r="BR117" s="268"/>
      <c r="BS117" s="268"/>
      <c r="BT117" s="268"/>
      <c r="BU117" s="268"/>
      <c r="BV117" s="268"/>
      <c r="BW117" s="268"/>
      <c r="BX117" s="268"/>
      <c r="BY117" s="268"/>
      <c r="BZ117" s="268"/>
    </row>
    <row r="118" spans="1:78" s="258" customFormat="1" ht="18" customHeight="1" x14ac:dyDescent="0.2">
      <c r="A118" s="267">
        <v>114</v>
      </c>
      <c r="B118" s="420" t="s">
        <v>523</v>
      </c>
      <c r="C118" s="420" t="s">
        <v>524</v>
      </c>
      <c r="D118" s="249" t="s">
        <v>16</v>
      </c>
      <c r="E118" s="249" t="s">
        <v>1574</v>
      </c>
      <c r="F118" s="249" t="s">
        <v>1947</v>
      </c>
      <c r="G118" s="332">
        <v>1212</v>
      </c>
      <c r="H118" s="266">
        <f t="shared" si="6"/>
        <v>14544</v>
      </c>
      <c r="I118" s="266">
        <f t="shared" si="7"/>
        <v>101</v>
      </c>
      <c r="J118" s="266">
        <f t="shared" si="8"/>
        <v>31.250000000000004</v>
      </c>
      <c r="K118" s="405">
        <v>0</v>
      </c>
      <c r="L118" s="422">
        <v>0</v>
      </c>
      <c r="M118" s="266">
        <f t="shared" si="9"/>
        <v>132.25</v>
      </c>
      <c r="N118" s="268"/>
      <c r="O118" s="268"/>
      <c r="P118" s="268"/>
      <c r="Q118" s="268"/>
      <c r="R118" s="268"/>
      <c r="S118" s="268"/>
      <c r="T118" s="268"/>
      <c r="U118" s="268"/>
      <c r="V118" s="268"/>
      <c r="W118" s="268"/>
      <c r="X118" s="268"/>
      <c r="Y118" s="268"/>
      <c r="Z118" s="268"/>
      <c r="AA118" s="268"/>
      <c r="AB118" s="268"/>
      <c r="AC118" s="268"/>
      <c r="AD118" s="268"/>
      <c r="AE118" s="268"/>
      <c r="AF118" s="268"/>
      <c r="AG118" s="268"/>
      <c r="AH118" s="268"/>
      <c r="AI118" s="268"/>
      <c r="AJ118" s="268"/>
      <c r="AK118" s="268"/>
      <c r="AL118" s="268"/>
      <c r="AM118" s="268"/>
      <c r="AN118" s="268"/>
      <c r="AO118" s="268"/>
      <c r="AP118" s="268"/>
      <c r="AQ118" s="268"/>
      <c r="AR118" s="268"/>
      <c r="AS118" s="268"/>
      <c r="AT118" s="268"/>
      <c r="AU118" s="268"/>
      <c r="AV118" s="268"/>
      <c r="AW118" s="268"/>
      <c r="AX118" s="268"/>
      <c r="AY118" s="268"/>
      <c r="AZ118" s="268"/>
      <c r="BA118" s="268"/>
      <c r="BB118" s="268"/>
      <c r="BC118" s="268"/>
      <c r="BD118" s="268"/>
      <c r="BE118" s="268"/>
      <c r="BF118" s="268"/>
      <c r="BG118" s="268"/>
      <c r="BH118" s="268"/>
      <c r="BI118" s="268"/>
      <c r="BJ118" s="268"/>
      <c r="BK118" s="268"/>
      <c r="BL118" s="268"/>
      <c r="BM118" s="268"/>
      <c r="BN118" s="268"/>
      <c r="BO118" s="268"/>
      <c r="BP118" s="268"/>
      <c r="BQ118" s="268"/>
      <c r="BR118" s="268"/>
      <c r="BS118" s="268"/>
      <c r="BT118" s="268"/>
      <c r="BU118" s="268"/>
      <c r="BV118" s="268"/>
      <c r="BW118" s="268"/>
      <c r="BX118" s="268"/>
      <c r="BY118" s="268"/>
      <c r="BZ118" s="268"/>
    </row>
    <row r="119" spans="1:78" s="258" customFormat="1" ht="18" customHeight="1" x14ac:dyDescent="0.2">
      <c r="A119" s="265">
        <v>115</v>
      </c>
      <c r="B119" s="420" t="s">
        <v>525</v>
      </c>
      <c r="C119" s="420" t="s">
        <v>526</v>
      </c>
      <c r="D119" s="249" t="s">
        <v>16</v>
      </c>
      <c r="E119" s="249" t="s">
        <v>1549</v>
      </c>
      <c r="F119" s="249" t="s">
        <v>1947</v>
      </c>
      <c r="G119" s="332">
        <v>1212</v>
      </c>
      <c r="H119" s="266">
        <f t="shared" si="6"/>
        <v>14544</v>
      </c>
      <c r="I119" s="266">
        <f t="shared" si="7"/>
        <v>101</v>
      </c>
      <c r="J119" s="266">
        <f t="shared" si="8"/>
        <v>31.250000000000004</v>
      </c>
      <c r="K119" s="405">
        <v>0</v>
      </c>
      <c r="L119" s="422">
        <v>0</v>
      </c>
      <c r="M119" s="266">
        <f t="shared" si="9"/>
        <v>132.25</v>
      </c>
      <c r="N119" s="268"/>
      <c r="O119" s="268"/>
      <c r="P119" s="268"/>
      <c r="Q119" s="268"/>
      <c r="R119" s="268"/>
      <c r="S119" s="268"/>
      <c r="T119" s="268"/>
      <c r="U119" s="268"/>
      <c r="V119" s="268"/>
      <c r="W119" s="268"/>
      <c r="X119" s="268"/>
      <c r="Y119" s="268"/>
      <c r="Z119" s="268"/>
      <c r="AA119" s="268"/>
      <c r="AB119" s="268"/>
      <c r="AC119" s="268"/>
      <c r="AD119" s="268"/>
      <c r="AE119" s="268"/>
      <c r="AF119" s="268"/>
      <c r="AG119" s="268"/>
      <c r="AH119" s="268"/>
      <c r="AI119" s="268"/>
      <c r="AJ119" s="268"/>
      <c r="AK119" s="268"/>
      <c r="AL119" s="268"/>
      <c r="AM119" s="268"/>
      <c r="AN119" s="268"/>
      <c r="AO119" s="268"/>
      <c r="AP119" s="268"/>
      <c r="AQ119" s="268"/>
      <c r="AR119" s="268"/>
      <c r="AS119" s="268"/>
      <c r="AT119" s="268"/>
      <c r="AU119" s="268"/>
      <c r="AV119" s="268"/>
      <c r="AW119" s="268"/>
      <c r="AX119" s="268"/>
      <c r="AY119" s="268"/>
      <c r="AZ119" s="268"/>
      <c r="BA119" s="268"/>
      <c r="BB119" s="268"/>
      <c r="BC119" s="268"/>
      <c r="BD119" s="268"/>
      <c r="BE119" s="268"/>
      <c r="BF119" s="268"/>
      <c r="BG119" s="268"/>
      <c r="BH119" s="268"/>
      <c r="BI119" s="268"/>
      <c r="BJ119" s="268"/>
      <c r="BK119" s="268"/>
      <c r="BL119" s="268"/>
      <c r="BM119" s="268"/>
      <c r="BN119" s="268"/>
      <c r="BO119" s="268"/>
      <c r="BP119" s="268"/>
      <c r="BQ119" s="268"/>
      <c r="BR119" s="268"/>
      <c r="BS119" s="268"/>
      <c r="BT119" s="268"/>
      <c r="BU119" s="268"/>
      <c r="BV119" s="268"/>
      <c r="BW119" s="268"/>
      <c r="BX119" s="268"/>
      <c r="BY119" s="268"/>
      <c r="BZ119" s="268"/>
    </row>
    <row r="120" spans="1:78" s="258" customFormat="1" ht="18" customHeight="1" x14ac:dyDescent="0.2">
      <c r="A120" s="267">
        <v>116</v>
      </c>
      <c r="B120" s="420" t="s">
        <v>527</v>
      </c>
      <c r="C120" s="420" t="s">
        <v>439</v>
      </c>
      <c r="D120" s="249" t="s">
        <v>764</v>
      </c>
      <c r="E120" s="249" t="s">
        <v>1559</v>
      </c>
      <c r="F120" s="249" t="s">
        <v>766</v>
      </c>
      <c r="G120" s="332">
        <v>531</v>
      </c>
      <c r="H120" s="266">
        <f t="shared" si="6"/>
        <v>6372</v>
      </c>
      <c r="I120" s="266">
        <f t="shared" si="7"/>
        <v>44.25</v>
      </c>
      <c r="J120" s="266">
        <f t="shared" si="8"/>
        <v>31.250000000000004</v>
      </c>
      <c r="K120" s="405">
        <v>0</v>
      </c>
      <c r="L120" s="422">
        <v>0</v>
      </c>
      <c r="M120" s="266">
        <f t="shared" si="9"/>
        <v>75.5</v>
      </c>
      <c r="N120" s="268"/>
      <c r="O120" s="268"/>
      <c r="P120" s="268"/>
      <c r="Q120" s="268"/>
      <c r="R120" s="268"/>
      <c r="S120" s="268"/>
      <c r="T120" s="268"/>
      <c r="U120" s="268"/>
      <c r="V120" s="268"/>
      <c r="W120" s="268"/>
      <c r="X120" s="268"/>
      <c r="Y120" s="268"/>
      <c r="Z120" s="268"/>
      <c r="AA120" s="268"/>
      <c r="AB120" s="268"/>
      <c r="AC120" s="268"/>
      <c r="AD120" s="268"/>
      <c r="AE120" s="268"/>
      <c r="AF120" s="268"/>
      <c r="AG120" s="268"/>
      <c r="AH120" s="268"/>
      <c r="AI120" s="268"/>
      <c r="AJ120" s="268"/>
      <c r="AK120" s="268"/>
      <c r="AL120" s="268"/>
      <c r="AM120" s="268"/>
      <c r="AN120" s="268"/>
      <c r="AO120" s="268"/>
      <c r="AP120" s="268"/>
      <c r="AQ120" s="268"/>
      <c r="AR120" s="268"/>
      <c r="AS120" s="268"/>
      <c r="AT120" s="268"/>
      <c r="AU120" s="268"/>
      <c r="AV120" s="268"/>
      <c r="AW120" s="268"/>
      <c r="AX120" s="268"/>
      <c r="AY120" s="268"/>
      <c r="AZ120" s="268"/>
      <c r="BA120" s="268"/>
      <c r="BB120" s="268"/>
      <c r="BC120" s="268"/>
      <c r="BD120" s="268"/>
      <c r="BE120" s="268"/>
      <c r="BF120" s="268"/>
      <c r="BG120" s="268"/>
      <c r="BH120" s="268"/>
      <c r="BI120" s="268"/>
      <c r="BJ120" s="268"/>
      <c r="BK120" s="268"/>
      <c r="BL120" s="268"/>
      <c r="BM120" s="268"/>
      <c r="BN120" s="268"/>
      <c r="BO120" s="268"/>
      <c r="BP120" s="268"/>
      <c r="BQ120" s="268"/>
      <c r="BR120" s="268"/>
      <c r="BS120" s="268"/>
      <c r="BT120" s="268"/>
      <c r="BU120" s="268"/>
      <c r="BV120" s="268"/>
      <c r="BW120" s="268"/>
      <c r="BX120" s="268"/>
      <c r="BY120" s="268"/>
      <c r="BZ120" s="268"/>
    </row>
    <row r="121" spans="1:78" s="258" customFormat="1" ht="18" customHeight="1" x14ac:dyDescent="0.2">
      <c r="A121" s="265">
        <v>117</v>
      </c>
      <c r="B121" s="420" t="s">
        <v>1432</v>
      </c>
      <c r="C121" s="420" t="s">
        <v>400</v>
      </c>
      <c r="D121" s="249" t="s">
        <v>16</v>
      </c>
      <c r="E121" s="249" t="s">
        <v>1539</v>
      </c>
      <c r="F121" s="249" t="s">
        <v>1945</v>
      </c>
      <c r="G121" s="332">
        <v>393</v>
      </c>
      <c r="H121" s="266">
        <f t="shared" si="6"/>
        <v>4716</v>
      </c>
      <c r="I121" s="266">
        <f t="shared" si="7"/>
        <v>32.75</v>
      </c>
      <c r="J121" s="266">
        <f t="shared" si="8"/>
        <v>31.250000000000004</v>
      </c>
      <c r="K121" s="405">
        <v>0</v>
      </c>
      <c r="L121" s="422">
        <v>0</v>
      </c>
      <c r="M121" s="266">
        <f t="shared" si="9"/>
        <v>64</v>
      </c>
      <c r="N121" s="268"/>
      <c r="O121" s="268"/>
      <c r="P121" s="268"/>
      <c r="Q121" s="268"/>
      <c r="R121" s="268"/>
      <c r="S121" s="268"/>
      <c r="T121" s="268"/>
      <c r="U121" s="268"/>
      <c r="V121" s="268"/>
      <c r="W121" s="268"/>
      <c r="X121" s="268"/>
      <c r="Y121" s="268"/>
      <c r="Z121" s="268"/>
      <c r="AA121" s="268"/>
      <c r="AB121" s="268"/>
      <c r="AC121" s="268"/>
      <c r="AD121" s="268"/>
      <c r="AE121" s="268"/>
      <c r="AF121" s="268"/>
      <c r="AG121" s="268"/>
      <c r="AH121" s="268"/>
      <c r="AI121" s="268"/>
      <c r="AJ121" s="268"/>
      <c r="AK121" s="268"/>
      <c r="AL121" s="268"/>
      <c r="AM121" s="268"/>
      <c r="AN121" s="268"/>
      <c r="AO121" s="268"/>
      <c r="AP121" s="268"/>
      <c r="AQ121" s="268"/>
      <c r="AR121" s="268"/>
      <c r="AS121" s="268"/>
      <c r="AT121" s="268"/>
      <c r="AU121" s="268"/>
      <c r="AV121" s="268"/>
      <c r="AW121" s="268"/>
      <c r="AX121" s="268"/>
      <c r="AY121" s="268"/>
      <c r="AZ121" s="268"/>
      <c r="BA121" s="268"/>
      <c r="BB121" s="268"/>
      <c r="BC121" s="268"/>
      <c r="BD121" s="268"/>
      <c r="BE121" s="268"/>
      <c r="BF121" s="268"/>
      <c r="BG121" s="268"/>
      <c r="BH121" s="268"/>
      <c r="BI121" s="268"/>
      <c r="BJ121" s="268"/>
      <c r="BK121" s="268"/>
      <c r="BL121" s="268"/>
      <c r="BM121" s="268"/>
      <c r="BN121" s="268"/>
      <c r="BO121" s="268"/>
      <c r="BP121" s="268"/>
      <c r="BQ121" s="268"/>
      <c r="BR121" s="268"/>
      <c r="BS121" s="268"/>
      <c r="BT121" s="268"/>
      <c r="BU121" s="268"/>
      <c r="BV121" s="268"/>
      <c r="BW121" s="268"/>
      <c r="BX121" s="268"/>
      <c r="BY121" s="268"/>
      <c r="BZ121" s="268"/>
    </row>
    <row r="122" spans="1:78" s="258" customFormat="1" ht="18" customHeight="1" x14ac:dyDescent="0.2">
      <c r="A122" s="267">
        <v>118</v>
      </c>
      <c r="B122" s="420" t="s">
        <v>1433</v>
      </c>
      <c r="C122" s="420" t="s">
        <v>400</v>
      </c>
      <c r="D122" s="249" t="s">
        <v>16</v>
      </c>
      <c r="E122" s="249" t="s">
        <v>1539</v>
      </c>
      <c r="F122" s="249" t="s">
        <v>1945</v>
      </c>
      <c r="G122" s="332">
        <v>393</v>
      </c>
      <c r="H122" s="266">
        <f t="shared" si="6"/>
        <v>4716</v>
      </c>
      <c r="I122" s="266">
        <f t="shared" si="7"/>
        <v>32.75</v>
      </c>
      <c r="J122" s="266">
        <f t="shared" si="8"/>
        <v>31.250000000000004</v>
      </c>
      <c r="K122" s="405">
        <v>0</v>
      </c>
      <c r="L122" s="422">
        <v>0</v>
      </c>
      <c r="M122" s="266">
        <f t="shared" si="9"/>
        <v>64</v>
      </c>
      <c r="N122" s="268"/>
      <c r="O122" s="268"/>
      <c r="P122" s="268"/>
      <c r="Q122" s="268"/>
      <c r="R122" s="268"/>
      <c r="S122" s="268"/>
      <c r="T122" s="268"/>
      <c r="U122" s="268"/>
      <c r="V122" s="268"/>
      <c r="W122" s="268"/>
      <c r="X122" s="268"/>
      <c r="Y122" s="268"/>
      <c r="Z122" s="268"/>
      <c r="AA122" s="268"/>
      <c r="AB122" s="268"/>
      <c r="AC122" s="268"/>
      <c r="AD122" s="268"/>
      <c r="AE122" s="268"/>
      <c r="AF122" s="268"/>
      <c r="AG122" s="268"/>
      <c r="AH122" s="268"/>
      <c r="AI122" s="268"/>
      <c r="AJ122" s="268"/>
      <c r="AK122" s="268"/>
      <c r="AL122" s="268"/>
      <c r="AM122" s="268"/>
      <c r="AN122" s="268"/>
      <c r="AO122" s="268"/>
      <c r="AP122" s="268"/>
      <c r="AQ122" s="268"/>
      <c r="AR122" s="268"/>
      <c r="AS122" s="268"/>
      <c r="AT122" s="268"/>
      <c r="AU122" s="268"/>
      <c r="AV122" s="268"/>
      <c r="AW122" s="268"/>
      <c r="AX122" s="268"/>
      <c r="AY122" s="268"/>
      <c r="AZ122" s="268"/>
      <c r="BA122" s="268"/>
      <c r="BB122" s="268"/>
      <c r="BC122" s="268"/>
      <c r="BD122" s="268"/>
      <c r="BE122" s="268"/>
      <c r="BF122" s="268"/>
      <c r="BG122" s="268"/>
      <c r="BH122" s="268"/>
      <c r="BI122" s="268"/>
      <c r="BJ122" s="268"/>
      <c r="BK122" s="268"/>
      <c r="BL122" s="268"/>
      <c r="BM122" s="268"/>
      <c r="BN122" s="268"/>
      <c r="BO122" s="268"/>
      <c r="BP122" s="268"/>
      <c r="BQ122" s="268"/>
      <c r="BR122" s="268"/>
      <c r="BS122" s="268"/>
      <c r="BT122" s="268"/>
      <c r="BU122" s="268"/>
      <c r="BV122" s="268"/>
      <c r="BW122" s="268"/>
      <c r="BX122" s="268"/>
      <c r="BY122" s="268"/>
      <c r="BZ122" s="268"/>
    </row>
    <row r="123" spans="1:78" s="258" customFormat="1" ht="18" customHeight="1" x14ac:dyDescent="0.2">
      <c r="A123" s="265">
        <v>119</v>
      </c>
      <c r="B123" s="420" t="s">
        <v>528</v>
      </c>
      <c r="C123" s="420" t="s">
        <v>529</v>
      </c>
      <c r="D123" s="249" t="s">
        <v>764</v>
      </c>
      <c r="E123" s="249" t="s">
        <v>1556</v>
      </c>
      <c r="F123" s="249" t="s">
        <v>772</v>
      </c>
      <c r="G123" s="332">
        <v>708</v>
      </c>
      <c r="H123" s="266">
        <f t="shared" si="6"/>
        <v>8496</v>
      </c>
      <c r="I123" s="266">
        <f t="shared" si="7"/>
        <v>59</v>
      </c>
      <c r="J123" s="266">
        <f t="shared" si="8"/>
        <v>31.250000000000004</v>
      </c>
      <c r="K123" s="405">
        <v>141.6</v>
      </c>
      <c r="L123" s="422">
        <v>0</v>
      </c>
      <c r="M123" s="266">
        <f t="shared" si="9"/>
        <v>231.85</v>
      </c>
      <c r="N123" s="268"/>
      <c r="O123" s="268"/>
      <c r="P123" s="268"/>
      <c r="Q123" s="268"/>
      <c r="R123" s="268"/>
      <c r="S123" s="268"/>
      <c r="T123" s="268"/>
      <c r="U123" s="268"/>
      <c r="V123" s="268"/>
      <c r="W123" s="268"/>
      <c r="X123" s="268"/>
      <c r="Y123" s="268"/>
      <c r="Z123" s="268"/>
      <c r="AA123" s="268"/>
      <c r="AB123" s="268"/>
      <c r="AC123" s="268"/>
      <c r="AD123" s="268"/>
      <c r="AE123" s="268"/>
      <c r="AF123" s="268"/>
      <c r="AG123" s="268"/>
      <c r="AH123" s="268"/>
      <c r="AI123" s="268"/>
      <c r="AJ123" s="268"/>
      <c r="AK123" s="268"/>
      <c r="AL123" s="268"/>
      <c r="AM123" s="268"/>
      <c r="AN123" s="268"/>
      <c r="AO123" s="268"/>
      <c r="AP123" s="268"/>
      <c r="AQ123" s="268"/>
      <c r="AR123" s="268"/>
      <c r="AS123" s="268"/>
      <c r="AT123" s="268"/>
      <c r="AU123" s="268"/>
      <c r="AV123" s="268"/>
      <c r="AW123" s="268"/>
      <c r="AX123" s="268"/>
      <c r="AY123" s="268"/>
      <c r="AZ123" s="268"/>
      <c r="BA123" s="268"/>
      <c r="BB123" s="268"/>
      <c r="BC123" s="268"/>
      <c r="BD123" s="268"/>
      <c r="BE123" s="268"/>
      <c r="BF123" s="268"/>
      <c r="BG123" s="268"/>
      <c r="BH123" s="268"/>
      <c r="BI123" s="268"/>
      <c r="BJ123" s="268"/>
      <c r="BK123" s="268"/>
      <c r="BL123" s="268"/>
      <c r="BM123" s="268"/>
      <c r="BN123" s="268"/>
      <c r="BO123" s="268"/>
      <c r="BP123" s="268"/>
      <c r="BQ123" s="268"/>
      <c r="BR123" s="268"/>
      <c r="BS123" s="268"/>
      <c r="BT123" s="268"/>
      <c r="BU123" s="268"/>
      <c r="BV123" s="268"/>
      <c r="BW123" s="268"/>
      <c r="BX123" s="268"/>
      <c r="BY123" s="268"/>
      <c r="BZ123" s="268"/>
    </row>
    <row r="124" spans="1:78" s="258" customFormat="1" ht="18" customHeight="1" x14ac:dyDescent="0.2">
      <c r="A124" s="267">
        <v>120</v>
      </c>
      <c r="B124" s="245" t="s">
        <v>2086</v>
      </c>
      <c r="C124" s="245" t="s">
        <v>2087</v>
      </c>
      <c r="D124" s="249" t="s">
        <v>16</v>
      </c>
      <c r="E124" s="249" t="s">
        <v>1539</v>
      </c>
      <c r="F124" s="249" t="s">
        <v>2206</v>
      </c>
      <c r="G124" s="332">
        <v>555</v>
      </c>
      <c r="H124" s="266">
        <f t="shared" si="6"/>
        <v>6660</v>
      </c>
      <c r="I124" s="266">
        <f t="shared" si="7"/>
        <v>46.25</v>
      </c>
      <c r="J124" s="266">
        <f t="shared" si="8"/>
        <v>31.250000000000004</v>
      </c>
      <c r="K124" s="405">
        <v>0</v>
      </c>
      <c r="L124" s="422">
        <v>0</v>
      </c>
      <c r="M124" s="266">
        <f t="shared" si="9"/>
        <v>77.5</v>
      </c>
      <c r="N124" s="268"/>
      <c r="O124" s="268"/>
      <c r="P124" s="268"/>
      <c r="Q124" s="268"/>
      <c r="R124" s="268"/>
      <c r="S124" s="268"/>
      <c r="T124" s="268"/>
      <c r="U124" s="268"/>
      <c r="V124" s="268"/>
      <c r="W124" s="268"/>
      <c r="X124" s="268"/>
      <c r="Y124" s="268"/>
      <c r="Z124" s="268"/>
      <c r="AA124" s="268"/>
      <c r="AB124" s="268"/>
      <c r="AC124" s="268"/>
      <c r="AD124" s="268"/>
      <c r="AE124" s="268"/>
      <c r="AF124" s="268"/>
      <c r="AG124" s="268"/>
      <c r="AH124" s="268"/>
      <c r="AI124" s="268"/>
      <c r="AJ124" s="268"/>
      <c r="AK124" s="268"/>
      <c r="AL124" s="268"/>
      <c r="AM124" s="268"/>
      <c r="AN124" s="268"/>
      <c r="AO124" s="268"/>
      <c r="AP124" s="268"/>
      <c r="AQ124" s="268"/>
      <c r="AR124" s="268"/>
      <c r="AS124" s="268"/>
      <c r="AT124" s="268"/>
      <c r="AU124" s="268"/>
      <c r="AV124" s="268"/>
      <c r="AW124" s="268"/>
      <c r="AX124" s="268"/>
      <c r="AY124" s="268"/>
      <c r="AZ124" s="268"/>
      <c r="BA124" s="268"/>
      <c r="BB124" s="268"/>
      <c r="BC124" s="268"/>
      <c r="BD124" s="268"/>
      <c r="BE124" s="268"/>
      <c r="BF124" s="268"/>
      <c r="BG124" s="268"/>
      <c r="BH124" s="268"/>
      <c r="BI124" s="268"/>
      <c r="BJ124" s="268"/>
      <c r="BK124" s="268"/>
      <c r="BL124" s="268"/>
      <c r="BM124" s="268"/>
      <c r="BN124" s="268"/>
      <c r="BO124" s="268"/>
      <c r="BP124" s="268"/>
      <c r="BQ124" s="268"/>
      <c r="BR124" s="268"/>
      <c r="BS124" s="268"/>
      <c r="BT124" s="268"/>
      <c r="BU124" s="268"/>
      <c r="BV124" s="268"/>
      <c r="BW124" s="268"/>
      <c r="BX124" s="268"/>
      <c r="BY124" s="268"/>
      <c r="BZ124" s="268"/>
    </row>
    <row r="125" spans="1:78" s="258" customFormat="1" ht="18" customHeight="1" x14ac:dyDescent="0.2">
      <c r="A125" s="265">
        <v>121</v>
      </c>
      <c r="B125" s="420" t="s">
        <v>530</v>
      </c>
      <c r="C125" s="420" t="s">
        <v>400</v>
      </c>
      <c r="D125" s="249" t="s">
        <v>16</v>
      </c>
      <c r="E125" s="249" t="s">
        <v>1539</v>
      </c>
      <c r="F125" s="249" t="s">
        <v>1945</v>
      </c>
      <c r="G125" s="332">
        <v>393</v>
      </c>
      <c r="H125" s="266">
        <f t="shared" si="6"/>
        <v>4716</v>
      </c>
      <c r="I125" s="266">
        <f t="shared" si="7"/>
        <v>32.75</v>
      </c>
      <c r="J125" s="266">
        <f t="shared" si="8"/>
        <v>31.250000000000004</v>
      </c>
      <c r="K125" s="405">
        <v>0</v>
      </c>
      <c r="L125" s="422">
        <v>0</v>
      </c>
      <c r="M125" s="266">
        <f t="shared" si="9"/>
        <v>64</v>
      </c>
      <c r="N125" s="268"/>
      <c r="O125" s="268"/>
      <c r="P125" s="268"/>
      <c r="Q125" s="268"/>
      <c r="R125" s="268"/>
      <c r="S125" s="268"/>
      <c r="T125" s="268"/>
      <c r="U125" s="268"/>
      <c r="V125" s="268"/>
      <c r="W125" s="268"/>
      <c r="X125" s="268"/>
      <c r="Y125" s="268"/>
      <c r="Z125" s="268"/>
      <c r="AA125" s="268"/>
      <c r="AB125" s="268"/>
      <c r="AC125" s="268"/>
      <c r="AD125" s="268"/>
      <c r="AE125" s="268"/>
      <c r="AF125" s="268"/>
      <c r="AG125" s="268"/>
      <c r="AH125" s="268"/>
      <c r="AI125" s="268"/>
      <c r="AJ125" s="268"/>
      <c r="AK125" s="268"/>
      <c r="AL125" s="268"/>
      <c r="AM125" s="268"/>
      <c r="AN125" s="268"/>
      <c r="AO125" s="268"/>
      <c r="AP125" s="268"/>
      <c r="AQ125" s="268"/>
      <c r="AR125" s="268"/>
      <c r="AS125" s="268"/>
      <c r="AT125" s="268"/>
      <c r="AU125" s="268"/>
      <c r="AV125" s="268"/>
      <c r="AW125" s="268"/>
      <c r="AX125" s="268"/>
      <c r="AY125" s="268"/>
      <c r="AZ125" s="268"/>
      <c r="BA125" s="268"/>
      <c r="BB125" s="268"/>
      <c r="BC125" s="268"/>
      <c r="BD125" s="268"/>
      <c r="BE125" s="268"/>
      <c r="BF125" s="268"/>
      <c r="BG125" s="268"/>
      <c r="BH125" s="268"/>
      <c r="BI125" s="268"/>
      <c r="BJ125" s="268"/>
      <c r="BK125" s="268"/>
      <c r="BL125" s="268"/>
      <c r="BM125" s="268"/>
      <c r="BN125" s="268"/>
      <c r="BO125" s="268"/>
      <c r="BP125" s="268"/>
      <c r="BQ125" s="268"/>
      <c r="BR125" s="268"/>
      <c r="BS125" s="268"/>
      <c r="BT125" s="268"/>
      <c r="BU125" s="268"/>
      <c r="BV125" s="268"/>
      <c r="BW125" s="268"/>
      <c r="BX125" s="268"/>
      <c r="BY125" s="268"/>
      <c r="BZ125" s="268"/>
    </row>
    <row r="126" spans="1:78" s="258" customFormat="1" ht="18" customHeight="1" x14ac:dyDescent="0.2">
      <c r="A126" s="267">
        <v>122</v>
      </c>
      <c r="B126" s="420" t="s">
        <v>531</v>
      </c>
      <c r="C126" s="420" t="s">
        <v>400</v>
      </c>
      <c r="D126" s="249" t="s">
        <v>16</v>
      </c>
      <c r="E126" s="249" t="s">
        <v>1539</v>
      </c>
      <c r="F126" s="249" t="s">
        <v>1945</v>
      </c>
      <c r="G126" s="332">
        <v>393</v>
      </c>
      <c r="H126" s="266">
        <f t="shared" si="6"/>
        <v>4716</v>
      </c>
      <c r="I126" s="266">
        <f t="shared" si="7"/>
        <v>32.75</v>
      </c>
      <c r="J126" s="266">
        <f t="shared" si="8"/>
        <v>31.250000000000004</v>
      </c>
      <c r="K126" s="405">
        <v>0</v>
      </c>
      <c r="L126" s="422">
        <v>0</v>
      </c>
      <c r="M126" s="266">
        <f t="shared" si="9"/>
        <v>64</v>
      </c>
      <c r="N126" s="268"/>
      <c r="O126" s="268"/>
      <c r="P126" s="268"/>
      <c r="Q126" s="268"/>
      <c r="R126" s="268"/>
      <c r="S126" s="268"/>
      <c r="T126" s="268"/>
      <c r="U126" s="268"/>
      <c r="V126" s="268"/>
      <c r="W126" s="268"/>
      <c r="X126" s="268"/>
      <c r="Y126" s="268"/>
      <c r="Z126" s="268"/>
      <c r="AA126" s="268"/>
      <c r="AB126" s="268"/>
      <c r="AC126" s="268"/>
      <c r="AD126" s="268"/>
      <c r="AE126" s="268"/>
      <c r="AF126" s="268"/>
      <c r="AG126" s="268"/>
      <c r="AH126" s="268"/>
      <c r="AI126" s="268"/>
      <c r="AJ126" s="268"/>
      <c r="AK126" s="268"/>
      <c r="AL126" s="268"/>
      <c r="AM126" s="268"/>
      <c r="AN126" s="268"/>
      <c r="AO126" s="268"/>
      <c r="AP126" s="268"/>
      <c r="AQ126" s="268"/>
      <c r="AR126" s="268"/>
      <c r="AS126" s="268"/>
      <c r="AT126" s="268"/>
      <c r="AU126" s="268"/>
      <c r="AV126" s="268"/>
      <c r="AW126" s="268"/>
      <c r="AX126" s="268"/>
      <c r="AY126" s="268"/>
      <c r="AZ126" s="268"/>
      <c r="BA126" s="268"/>
      <c r="BB126" s="268"/>
      <c r="BC126" s="268"/>
      <c r="BD126" s="268"/>
      <c r="BE126" s="268"/>
      <c r="BF126" s="268"/>
      <c r="BG126" s="268"/>
      <c r="BH126" s="268"/>
      <c r="BI126" s="268"/>
      <c r="BJ126" s="268"/>
      <c r="BK126" s="268"/>
      <c r="BL126" s="268"/>
      <c r="BM126" s="268"/>
      <c r="BN126" s="268"/>
      <c r="BO126" s="268"/>
      <c r="BP126" s="268"/>
      <c r="BQ126" s="268"/>
      <c r="BR126" s="268"/>
      <c r="BS126" s="268"/>
      <c r="BT126" s="268"/>
      <c r="BU126" s="268"/>
      <c r="BV126" s="268"/>
      <c r="BW126" s="268"/>
      <c r="BX126" s="268"/>
      <c r="BY126" s="268"/>
      <c r="BZ126" s="268"/>
    </row>
    <row r="127" spans="1:78" s="258" customFormat="1" ht="18" customHeight="1" x14ac:dyDescent="0.2">
      <c r="A127" s="265">
        <v>123</v>
      </c>
      <c r="B127" s="420" t="s">
        <v>532</v>
      </c>
      <c r="C127" s="420" t="s">
        <v>477</v>
      </c>
      <c r="D127" s="249" t="s">
        <v>764</v>
      </c>
      <c r="E127" s="249" t="s">
        <v>1563</v>
      </c>
      <c r="F127" s="249" t="s">
        <v>765</v>
      </c>
      <c r="G127" s="332">
        <v>566</v>
      </c>
      <c r="H127" s="266">
        <f t="shared" si="6"/>
        <v>6792</v>
      </c>
      <c r="I127" s="266">
        <f t="shared" si="7"/>
        <v>47.166666666666664</v>
      </c>
      <c r="J127" s="266">
        <f t="shared" si="8"/>
        <v>31.250000000000004</v>
      </c>
      <c r="K127" s="405">
        <v>275.93</v>
      </c>
      <c r="L127" s="422">
        <v>0</v>
      </c>
      <c r="M127" s="266">
        <f t="shared" si="9"/>
        <v>354.34666666666669</v>
      </c>
      <c r="N127" s="268"/>
      <c r="O127" s="268"/>
      <c r="P127" s="268"/>
      <c r="Q127" s="268"/>
      <c r="R127" s="268"/>
      <c r="S127" s="268"/>
      <c r="T127" s="268"/>
      <c r="U127" s="268"/>
      <c r="V127" s="268"/>
      <c r="W127" s="268"/>
      <c r="X127" s="268"/>
      <c r="Y127" s="268"/>
      <c r="Z127" s="268"/>
      <c r="AA127" s="268"/>
      <c r="AB127" s="268"/>
      <c r="AC127" s="268"/>
      <c r="AD127" s="268"/>
      <c r="AE127" s="268"/>
      <c r="AF127" s="268"/>
      <c r="AG127" s="268"/>
      <c r="AH127" s="268"/>
      <c r="AI127" s="268"/>
      <c r="AJ127" s="268"/>
      <c r="AK127" s="268"/>
      <c r="AL127" s="268"/>
      <c r="AM127" s="268"/>
      <c r="AN127" s="268"/>
      <c r="AO127" s="268"/>
      <c r="AP127" s="268"/>
      <c r="AQ127" s="268"/>
      <c r="AR127" s="268"/>
      <c r="AS127" s="268"/>
      <c r="AT127" s="268"/>
      <c r="AU127" s="268"/>
      <c r="AV127" s="268"/>
      <c r="AW127" s="268"/>
      <c r="AX127" s="268"/>
      <c r="AY127" s="268"/>
      <c r="AZ127" s="268"/>
      <c r="BA127" s="268"/>
      <c r="BB127" s="268"/>
      <c r="BC127" s="268"/>
      <c r="BD127" s="268"/>
      <c r="BE127" s="268"/>
      <c r="BF127" s="268"/>
      <c r="BG127" s="268"/>
      <c r="BH127" s="268"/>
      <c r="BI127" s="268"/>
      <c r="BJ127" s="268"/>
      <c r="BK127" s="268"/>
      <c r="BL127" s="268"/>
      <c r="BM127" s="268"/>
      <c r="BN127" s="268"/>
      <c r="BO127" s="268"/>
      <c r="BP127" s="268"/>
      <c r="BQ127" s="268"/>
      <c r="BR127" s="268"/>
      <c r="BS127" s="268"/>
      <c r="BT127" s="268"/>
      <c r="BU127" s="268"/>
      <c r="BV127" s="268"/>
      <c r="BW127" s="268"/>
      <c r="BX127" s="268"/>
      <c r="BY127" s="268"/>
      <c r="BZ127" s="268"/>
    </row>
    <row r="128" spans="1:78" s="258" customFormat="1" ht="18" customHeight="1" x14ac:dyDescent="0.2">
      <c r="A128" s="267">
        <v>124</v>
      </c>
      <c r="B128" s="420" t="s">
        <v>533</v>
      </c>
      <c r="C128" s="420" t="s">
        <v>534</v>
      </c>
      <c r="D128" s="249" t="s">
        <v>16</v>
      </c>
      <c r="E128" s="249" t="s">
        <v>1575</v>
      </c>
      <c r="F128" s="249" t="s">
        <v>1955</v>
      </c>
      <c r="G128" s="332">
        <v>1676</v>
      </c>
      <c r="H128" s="266">
        <f t="shared" si="6"/>
        <v>20112</v>
      </c>
      <c r="I128" s="266">
        <f t="shared" si="7"/>
        <v>139.66666666666666</v>
      </c>
      <c r="J128" s="266">
        <f t="shared" si="8"/>
        <v>31.250000000000004</v>
      </c>
      <c r="K128" s="405">
        <v>0</v>
      </c>
      <c r="L128" s="422">
        <v>0</v>
      </c>
      <c r="M128" s="266">
        <f t="shared" si="9"/>
        <v>170.91666666666666</v>
      </c>
      <c r="N128" s="268"/>
      <c r="O128" s="268"/>
      <c r="P128" s="268"/>
      <c r="Q128" s="268"/>
      <c r="R128" s="268"/>
      <c r="S128" s="268"/>
      <c r="T128" s="268"/>
      <c r="U128" s="268"/>
      <c r="V128" s="268"/>
      <c r="W128" s="268"/>
      <c r="X128" s="268"/>
      <c r="Y128" s="268"/>
      <c r="Z128" s="268"/>
      <c r="AA128" s="268"/>
      <c r="AB128" s="268"/>
      <c r="AC128" s="268"/>
      <c r="AD128" s="268"/>
      <c r="AE128" s="268"/>
      <c r="AF128" s="268"/>
      <c r="AG128" s="268"/>
      <c r="AH128" s="268"/>
      <c r="AI128" s="268"/>
      <c r="AJ128" s="268"/>
      <c r="AK128" s="268"/>
      <c r="AL128" s="268"/>
      <c r="AM128" s="268"/>
      <c r="AN128" s="268"/>
      <c r="AO128" s="268"/>
      <c r="AP128" s="268"/>
      <c r="AQ128" s="268"/>
      <c r="AR128" s="268"/>
      <c r="AS128" s="268"/>
      <c r="AT128" s="268"/>
      <c r="AU128" s="268"/>
      <c r="AV128" s="268"/>
      <c r="AW128" s="268"/>
      <c r="AX128" s="268"/>
      <c r="AY128" s="268"/>
      <c r="AZ128" s="268"/>
      <c r="BA128" s="268"/>
      <c r="BB128" s="268"/>
      <c r="BC128" s="268"/>
      <c r="BD128" s="268"/>
      <c r="BE128" s="268"/>
      <c r="BF128" s="268"/>
      <c r="BG128" s="268"/>
      <c r="BH128" s="268"/>
      <c r="BI128" s="268"/>
      <c r="BJ128" s="268"/>
      <c r="BK128" s="268"/>
      <c r="BL128" s="268"/>
      <c r="BM128" s="268"/>
      <c r="BN128" s="268"/>
      <c r="BO128" s="268"/>
      <c r="BP128" s="268"/>
      <c r="BQ128" s="268"/>
      <c r="BR128" s="268"/>
      <c r="BS128" s="268"/>
      <c r="BT128" s="268"/>
      <c r="BU128" s="268"/>
      <c r="BV128" s="268"/>
      <c r="BW128" s="268"/>
      <c r="BX128" s="268"/>
      <c r="BY128" s="268"/>
      <c r="BZ128" s="268"/>
    </row>
    <row r="129" spans="1:78" s="258" customFormat="1" ht="18" customHeight="1" x14ac:dyDescent="0.2">
      <c r="A129" s="265">
        <v>125</v>
      </c>
      <c r="B129" s="420" t="s">
        <v>536</v>
      </c>
      <c r="C129" s="420" t="s">
        <v>453</v>
      </c>
      <c r="D129" s="249" t="s">
        <v>764</v>
      </c>
      <c r="E129" s="249" t="s">
        <v>1559</v>
      </c>
      <c r="F129" s="249" t="s">
        <v>766</v>
      </c>
      <c r="G129" s="332">
        <v>531</v>
      </c>
      <c r="H129" s="266">
        <f t="shared" si="6"/>
        <v>6372</v>
      </c>
      <c r="I129" s="266">
        <f t="shared" si="7"/>
        <v>44.25</v>
      </c>
      <c r="J129" s="266">
        <f t="shared" si="8"/>
        <v>31.250000000000004</v>
      </c>
      <c r="K129" s="405">
        <v>141.6</v>
      </c>
      <c r="L129" s="422">
        <v>0</v>
      </c>
      <c r="M129" s="266">
        <f t="shared" si="9"/>
        <v>217.1</v>
      </c>
      <c r="N129" s="268"/>
      <c r="O129" s="268"/>
      <c r="P129" s="268"/>
      <c r="Q129" s="268"/>
      <c r="R129" s="268"/>
      <c r="S129" s="268"/>
      <c r="T129" s="268"/>
      <c r="U129" s="268"/>
      <c r="V129" s="268"/>
      <c r="W129" s="268"/>
      <c r="X129" s="268"/>
      <c r="Y129" s="268"/>
      <c r="Z129" s="268"/>
      <c r="AA129" s="268"/>
      <c r="AB129" s="268"/>
      <c r="AC129" s="268"/>
      <c r="AD129" s="268"/>
      <c r="AE129" s="268"/>
      <c r="AF129" s="268"/>
      <c r="AG129" s="268"/>
      <c r="AH129" s="268"/>
      <c r="AI129" s="268"/>
      <c r="AJ129" s="268"/>
      <c r="AK129" s="268"/>
      <c r="AL129" s="268"/>
      <c r="AM129" s="268"/>
      <c r="AN129" s="268"/>
      <c r="AO129" s="268"/>
      <c r="AP129" s="268"/>
      <c r="AQ129" s="268"/>
      <c r="AR129" s="268"/>
      <c r="AS129" s="268"/>
      <c r="AT129" s="268"/>
      <c r="AU129" s="268"/>
      <c r="AV129" s="268"/>
      <c r="AW129" s="268"/>
      <c r="AX129" s="268"/>
      <c r="AY129" s="268"/>
      <c r="AZ129" s="268"/>
      <c r="BA129" s="268"/>
      <c r="BB129" s="268"/>
      <c r="BC129" s="268"/>
      <c r="BD129" s="268"/>
      <c r="BE129" s="268"/>
      <c r="BF129" s="268"/>
      <c r="BG129" s="268"/>
      <c r="BH129" s="268"/>
      <c r="BI129" s="268"/>
      <c r="BJ129" s="268"/>
      <c r="BK129" s="268"/>
      <c r="BL129" s="268"/>
      <c r="BM129" s="268"/>
      <c r="BN129" s="268"/>
      <c r="BO129" s="268"/>
      <c r="BP129" s="268"/>
      <c r="BQ129" s="268"/>
      <c r="BR129" s="268"/>
      <c r="BS129" s="268"/>
      <c r="BT129" s="268"/>
      <c r="BU129" s="268"/>
      <c r="BV129" s="268"/>
      <c r="BW129" s="268"/>
      <c r="BX129" s="268"/>
      <c r="BY129" s="268"/>
      <c r="BZ129" s="268"/>
    </row>
    <row r="130" spans="1:78" s="258" customFormat="1" ht="18" customHeight="1" x14ac:dyDescent="0.2">
      <c r="A130" s="267">
        <v>126</v>
      </c>
      <c r="B130" s="420" t="s">
        <v>537</v>
      </c>
      <c r="C130" s="420" t="s">
        <v>445</v>
      </c>
      <c r="D130" s="249" t="s">
        <v>764</v>
      </c>
      <c r="E130" s="249" t="s">
        <v>1556</v>
      </c>
      <c r="F130" s="249" t="s">
        <v>767</v>
      </c>
      <c r="G130" s="332">
        <v>584</v>
      </c>
      <c r="H130" s="266">
        <f t="shared" si="6"/>
        <v>7008</v>
      </c>
      <c r="I130" s="266">
        <f t="shared" si="7"/>
        <v>48.666666666666664</v>
      </c>
      <c r="J130" s="266">
        <f t="shared" si="8"/>
        <v>31.250000000000004</v>
      </c>
      <c r="K130" s="405">
        <v>155.72999999999999</v>
      </c>
      <c r="L130" s="422">
        <v>0</v>
      </c>
      <c r="M130" s="266">
        <f t="shared" si="9"/>
        <v>235.64666666666665</v>
      </c>
      <c r="N130" s="268"/>
      <c r="O130" s="268"/>
      <c r="P130" s="268"/>
      <c r="Q130" s="268"/>
      <c r="R130" s="268"/>
      <c r="S130" s="268"/>
      <c r="T130" s="268"/>
      <c r="U130" s="268"/>
      <c r="V130" s="268"/>
      <c r="W130" s="268"/>
      <c r="X130" s="268"/>
      <c r="Y130" s="268"/>
      <c r="Z130" s="268"/>
      <c r="AA130" s="268"/>
      <c r="AB130" s="268"/>
      <c r="AC130" s="268"/>
      <c r="AD130" s="268"/>
      <c r="AE130" s="268"/>
      <c r="AF130" s="268"/>
      <c r="AG130" s="268"/>
      <c r="AH130" s="268"/>
      <c r="AI130" s="268"/>
      <c r="AJ130" s="268"/>
      <c r="AK130" s="268"/>
      <c r="AL130" s="268"/>
      <c r="AM130" s="268"/>
      <c r="AN130" s="268"/>
      <c r="AO130" s="268"/>
      <c r="AP130" s="268"/>
      <c r="AQ130" s="268"/>
      <c r="AR130" s="268"/>
      <c r="AS130" s="268"/>
      <c r="AT130" s="268"/>
      <c r="AU130" s="268"/>
      <c r="AV130" s="268"/>
      <c r="AW130" s="268"/>
      <c r="AX130" s="268"/>
      <c r="AY130" s="268"/>
      <c r="AZ130" s="268"/>
      <c r="BA130" s="268"/>
      <c r="BB130" s="268"/>
      <c r="BC130" s="268"/>
      <c r="BD130" s="268"/>
      <c r="BE130" s="268"/>
      <c r="BF130" s="268"/>
      <c r="BG130" s="268"/>
      <c r="BH130" s="268"/>
      <c r="BI130" s="268"/>
      <c r="BJ130" s="268"/>
      <c r="BK130" s="268"/>
      <c r="BL130" s="268"/>
      <c r="BM130" s="268"/>
      <c r="BN130" s="268"/>
      <c r="BO130" s="268"/>
      <c r="BP130" s="268"/>
      <c r="BQ130" s="268"/>
      <c r="BR130" s="268"/>
      <c r="BS130" s="268"/>
      <c r="BT130" s="268"/>
      <c r="BU130" s="268"/>
      <c r="BV130" s="268"/>
      <c r="BW130" s="268"/>
      <c r="BX130" s="268"/>
      <c r="BY130" s="268"/>
      <c r="BZ130" s="268"/>
    </row>
    <row r="131" spans="1:78" s="258" customFormat="1" ht="18" customHeight="1" x14ac:dyDescent="0.2">
      <c r="A131" s="265">
        <v>127</v>
      </c>
      <c r="B131" s="420" t="s">
        <v>538</v>
      </c>
      <c r="C131" s="420" t="s">
        <v>463</v>
      </c>
      <c r="D131" s="249" t="s">
        <v>16</v>
      </c>
      <c r="E131" s="249" t="s">
        <v>1576</v>
      </c>
      <c r="F131" s="249" t="s">
        <v>1946</v>
      </c>
      <c r="G131" s="332">
        <v>986</v>
      </c>
      <c r="H131" s="266">
        <f t="shared" si="6"/>
        <v>11832</v>
      </c>
      <c r="I131" s="266">
        <f t="shared" si="7"/>
        <v>82.166666666666671</v>
      </c>
      <c r="J131" s="266">
        <f t="shared" si="8"/>
        <v>31.250000000000004</v>
      </c>
      <c r="K131" s="405">
        <v>0</v>
      </c>
      <c r="L131" s="422">
        <v>0</v>
      </c>
      <c r="M131" s="266">
        <f t="shared" si="9"/>
        <v>113.41666666666667</v>
      </c>
      <c r="N131" s="268"/>
      <c r="O131" s="268"/>
      <c r="P131" s="268"/>
      <c r="Q131" s="268"/>
      <c r="R131" s="268"/>
      <c r="S131" s="268"/>
      <c r="T131" s="268"/>
      <c r="U131" s="268"/>
      <c r="V131" s="268"/>
      <c r="W131" s="268"/>
      <c r="X131" s="268"/>
      <c r="Y131" s="268"/>
      <c r="Z131" s="268"/>
      <c r="AA131" s="268"/>
      <c r="AB131" s="268"/>
      <c r="AC131" s="268"/>
      <c r="AD131" s="268"/>
      <c r="AE131" s="268"/>
      <c r="AF131" s="268"/>
      <c r="AG131" s="268"/>
      <c r="AH131" s="268"/>
      <c r="AI131" s="268"/>
      <c r="AJ131" s="268"/>
      <c r="AK131" s="268"/>
      <c r="AL131" s="268"/>
      <c r="AM131" s="268"/>
      <c r="AN131" s="268"/>
      <c r="AO131" s="268"/>
      <c r="AP131" s="268"/>
      <c r="AQ131" s="268"/>
      <c r="AR131" s="268"/>
      <c r="AS131" s="268"/>
      <c r="AT131" s="268"/>
      <c r="AU131" s="268"/>
      <c r="AV131" s="268"/>
      <c r="AW131" s="268"/>
      <c r="AX131" s="268"/>
      <c r="AY131" s="268"/>
      <c r="AZ131" s="268"/>
      <c r="BA131" s="268"/>
      <c r="BB131" s="268"/>
      <c r="BC131" s="268"/>
      <c r="BD131" s="268"/>
      <c r="BE131" s="268"/>
      <c r="BF131" s="268"/>
      <c r="BG131" s="268"/>
      <c r="BH131" s="268"/>
      <c r="BI131" s="268"/>
      <c r="BJ131" s="268"/>
      <c r="BK131" s="268"/>
      <c r="BL131" s="268"/>
      <c r="BM131" s="268"/>
      <c r="BN131" s="268"/>
      <c r="BO131" s="268"/>
      <c r="BP131" s="268"/>
      <c r="BQ131" s="268"/>
      <c r="BR131" s="268"/>
      <c r="BS131" s="268"/>
      <c r="BT131" s="268"/>
      <c r="BU131" s="268"/>
      <c r="BV131" s="268"/>
      <c r="BW131" s="268"/>
      <c r="BX131" s="268"/>
      <c r="BY131" s="268"/>
      <c r="BZ131" s="268"/>
    </row>
    <row r="132" spans="1:78" s="258" customFormat="1" ht="18" customHeight="1" x14ac:dyDescent="0.2">
      <c r="A132" s="267">
        <v>128</v>
      </c>
      <c r="B132" s="420" t="s">
        <v>539</v>
      </c>
      <c r="C132" s="420" t="s">
        <v>529</v>
      </c>
      <c r="D132" s="249" t="s">
        <v>764</v>
      </c>
      <c r="E132" s="249" t="s">
        <v>1556</v>
      </c>
      <c r="F132" s="249" t="s">
        <v>772</v>
      </c>
      <c r="G132" s="332">
        <v>708</v>
      </c>
      <c r="H132" s="266">
        <f t="shared" si="6"/>
        <v>8496</v>
      </c>
      <c r="I132" s="266">
        <f t="shared" si="7"/>
        <v>59</v>
      </c>
      <c r="J132" s="266">
        <f t="shared" si="8"/>
        <v>31.250000000000004</v>
      </c>
      <c r="K132" s="405">
        <v>141.6</v>
      </c>
      <c r="L132" s="422">
        <v>0</v>
      </c>
      <c r="M132" s="266">
        <f t="shared" si="9"/>
        <v>231.85</v>
      </c>
      <c r="N132" s="268"/>
      <c r="O132" s="268"/>
      <c r="P132" s="268"/>
      <c r="Q132" s="268"/>
      <c r="R132" s="268"/>
      <c r="S132" s="268"/>
      <c r="T132" s="268"/>
      <c r="U132" s="268"/>
      <c r="V132" s="268"/>
      <c r="W132" s="268"/>
      <c r="X132" s="268"/>
      <c r="Y132" s="268"/>
      <c r="Z132" s="268"/>
      <c r="AA132" s="268"/>
      <c r="AB132" s="268"/>
      <c r="AC132" s="268"/>
      <c r="AD132" s="268"/>
      <c r="AE132" s="268"/>
      <c r="AF132" s="268"/>
      <c r="AG132" s="268"/>
      <c r="AH132" s="268"/>
      <c r="AI132" s="268"/>
      <c r="AJ132" s="268"/>
      <c r="AK132" s="268"/>
      <c r="AL132" s="268"/>
      <c r="AM132" s="268"/>
      <c r="AN132" s="268"/>
      <c r="AO132" s="268"/>
      <c r="AP132" s="268"/>
      <c r="AQ132" s="268"/>
      <c r="AR132" s="268"/>
      <c r="AS132" s="268"/>
      <c r="AT132" s="268"/>
      <c r="AU132" s="268"/>
      <c r="AV132" s="268"/>
      <c r="AW132" s="268"/>
      <c r="AX132" s="268"/>
      <c r="AY132" s="268"/>
      <c r="AZ132" s="268"/>
      <c r="BA132" s="268"/>
      <c r="BB132" s="268"/>
      <c r="BC132" s="268"/>
      <c r="BD132" s="268"/>
      <c r="BE132" s="268"/>
      <c r="BF132" s="268"/>
      <c r="BG132" s="268"/>
      <c r="BH132" s="268"/>
      <c r="BI132" s="268"/>
      <c r="BJ132" s="268"/>
      <c r="BK132" s="268"/>
      <c r="BL132" s="268"/>
      <c r="BM132" s="268"/>
      <c r="BN132" s="268"/>
      <c r="BO132" s="268"/>
      <c r="BP132" s="268"/>
      <c r="BQ132" s="268"/>
      <c r="BR132" s="268"/>
      <c r="BS132" s="268"/>
      <c r="BT132" s="268"/>
      <c r="BU132" s="268"/>
      <c r="BV132" s="268"/>
      <c r="BW132" s="268"/>
      <c r="BX132" s="268"/>
      <c r="BY132" s="268"/>
      <c r="BZ132" s="268"/>
    </row>
    <row r="133" spans="1:78" s="258" customFormat="1" ht="18" customHeight="1" x14ac:dyDescent="0.2">
      <c r="A133" s="265">
        <v>129</v>
      </c>
      <c r="B133" s="420" t="s">
        <v>540</v>
      </c>
      <c r="C133" s="420" t="s">
        <v>541</v>
      </c>
      <c r="D133" s="249" t="s">
        <v>16</v>
      </c>
      <c r="E133" s="249" t="s">
        <v>1577</v>
      </c>
      <c r="F133" s="249" t="s">
        <v>1947</v>
      </c>
      <c r="G133" s="332">
        <v>1212</v>
      </c>
      <c r="H133" s="266">
        <f t="shared" ref="H133:H196" si="10">G133*12</f>
        <v>14544</v>
      </c>
      <c r="I133" s="266">
        <f t="shared" ref="I133:I196" si="11">G133/12</f>
        <v>101</v>
      </c>
      <c r="J133" s="266">
        <f t="shared" si="8"/>
        <v>31.250000000000004</v>
      </c>
      <c r="K133" s="405">
        <v>0</v>
      </c>
      <c r="L133" s="422">
        <v>0</v>
      </c>
      <c r="M133" s="266">
        <f t="shared" si="9"/>
        <v>132.25</v>
      </c>
      <c r="N133" s="268"/>
      <c r="O133" s="268"/>
      <c r="P133" s="268"/>
      <c r="Q133" s="268"/>
      <c r="R133" s="268"/>
      <c r="S133" s="268"/>
      <c r="T133" s="268"/>
      <c r="U133" s="268"/>
      <c r="V133" s="268"/>
      <c r="W133" s="268"/>
      <c r="X133" s="268"/>
      <c r="Y133" s="268"/>
      <c r="Z133" s="268"/>
      <c r="AA133" s="268"/>
      <c r="AB133" s="268"/>
      <c r="AC133" s="268"/>
      <c r="AD133" s="268"/>
      <c r="AE133" s="268"/>
      <c r="AF133" s="268"/>
      <c r="AG133" s="268"/>
      <c r="AH133" s="268"/>
      <c r="AI133" s="268"/>
      <c r="AJ133" s="268"/>
      <c r="AK133" s="268"/>
      <c r="AL133" s="268"/>
      <c r="AM133" s="268"/>
      <c r="AN133" s="268"/>
      <c r="AO133" s="268"/>
      <c r="AP133" s="268"/>
      <c r="AQ133" s="268"/>
      <c r="AR133" s="268"/>
      <c r="AS133" s="268"/>
      <c r="AT133" s="268"/>
      <c r="AU133" s="268"/>
      <c r="AV133" s="268"/>
      <c r="AW133" s="268"/>
      <c r="AX133" s="268"/>
      <c r="AY133" s="268"/>
      <c r="AZ133" s="268"/>
      <c r="BA133" s="268"/>
      <c r="BB133" s="268"/>
      <c r="BC133" s="268"/>
      <c r="BD133" s="268"/>
      <c r="BE133" s="268"/>
      <c r="BF133" s="268"/>
      <c r="BG133" s="268"/>
      <c r="BH133" s="268"/>
      <c r="BI133" s="268"/>
      <c r="BJ133" s="268"/>
      <c r="BK133" s="268"/>
      <c r="BL133" s="268"/>
      <c r="BM133" s="268"/>
      <c r="BN133" s="268"/>
      <c r="BO133" s="268"/>
      <c r="BP133" s="268"/>
      <c r="BQ133" s="268"/>
      <c r="BR133" s="268"/>
      <c r="BS133" s="268"/>
      <c r="BT133" s="268"/>
      <c r="BU133" s="268"/>
      <c r="BV133" s="268"/>
      <c r="BW133" s="268"/>
      <c r="BX133" s="268"/>
      <c r="BY133" s="268"/>
      <c r="BZ133" s="268"/>
    </row>
    <row r="134" spans="1:78" s="258" customFormat="1" ht="18" customHeight="1" x14ac:dyDescent="0.2">
      <c r="A134" s="267">
        <v>130</v>
      </c>
      <c r="B134" s="420" t="s">
        <v>542</v>
      </c>
      <c r="C134" s="420" t="s">
        <v>445</v>
      </c>
      <c r="D134" s="249" t="s">
        <v>764</v>
      </c>
      <c r="E134" s="249" t="s">
        <v>1556</v>
      </c>
      <c r="F134" s="249" t="s">
        <v>767</v>
      </c>
      <c r="G134" s="332">
        <v>584</v>
      </c>
      <c r="H134" s="266">
        <f t="shared" si="10"/>
        <v>7008</v>
      </c>
      <c r="I134" s="266">
        <f t="shared" si="11"/>
        <v>48.666666666666664</v>
      </c>
      <c r="J134" s="266">
        <f t="shared" si="8"/>
        <v>31.250000000000004</v>
      </c>
      <c r="K134" s="405">
        <v>0</v>
      </c>
      <c r="L134" s="422">
        <v>0</v>
      </c>
      <c r="M134" s="266">
        <f t="shared" si="9"/>
        <v>79.916666666666671</v>
      </c>
      <c r="N134" s="268"/>
      <c r="O134" s="268"/>
      <c r="P134" s="268"/>
      <c r="Q134" s="268"/>
      <c r="R134" s="268"/>
      <c r="S134" s="268"/>
      <c r="T134" s="268"/>
      <c r="U134" s="268"/>
      <c r="V134" s="268"/>
      <c r="W134" s="268"/>
      <c r="X134" s="268"/>
      <c r="Y134" s="268"/>
      <c r="Z134" s="268"/>
      <c r="AA134" s="268"/>
      <c r="AB134" s="268"/>
      <c r="AC134" s="268"/>
      <c r="AD134" s="268"/>
      <c r="AE134" s="268"/>
      <c r="AF134" s="268"/>
      <c r="AG134" s="268"/>
      <c r="AH134" s="268"/>
      <c r="AI134" s="268"/>
      <c r="AJ134" s="268"/>
      <c r="AK134" s="268"/>
      <c r="AL134" s="268"/>
      <c r="AM134" s="268"/>
      <c r="AN134" s="268"/>
      <c r="AO134" s="268"/>
      <c r="AP134" s="268"/>
      <c r="AQ134" s="268"/>
      <c r="AR134" s="268"/>
      <c r="AS134" s="268"/>
      <c r="AT134" s="268"/>
      <c r="AU134" s="268"/>
      <c r="AV134" s="268"/>
      <c r="AW134" s="268"/>
      <c r="AX134" s="268"/>
      <c r="AY134" s="268"/>
      <c r="AZ134" s="268"/>
      <c r="BA134" s="268"/>
      <c r="BB134" s="268"/>
      <c r="BC134" s="268"/>
      <c r="BD134" s="268"/>
      <c r="BE134" s="268"/>
      <c r="BF134" s="268"/>
      <c r="BG134" s="268"/>
      <c r="BH134" s="268"/>
      <c r="BI134" s="268"/>
      <c r="BJ134" s="268"/>
      <c r="BK134" s="268"/>
      <c r="BL134" s="268"/>
      <c r="BM134" s="268"/>
      <c r="BN134" s="268"/>
      <c r="BO134" s="268"/>
      <c r="BP134" s="268"/>
      <c r="BQ134" s="268"/>
      <c r="BR134" s="268"/>
      <c r="BS134" s="268"/>
      <c r="BT134" s="268"/>
      <c r="BU134" s="268"/>
      <c r="BV134" s="268"/>
      <c r="BW134" s="268"/>
      <c r="BX134" s="268"/>
      <c r="BY134" s="268"/>
      <c r="BZ134" s="268"/>
    </row>
    <row r="135" spans="1:78" s="258" customFormat="1" ht="18" customHeight="1" x14ac:dyDescent="0.2">
      <c r="A135" s="265">
        <v>131</v>
      </c>
      <c r="B135" s="420" t="s">
        <v>543</v>
      </c>
      <c r="C135" s="420" t="s">
        <v>453</v>
      </c>
      <c r="D135" s="249" t="s">
        <v>764</v>
      </c>
      <c r="E135" s="249" t="s">
        <v>1543</v>
      </c>
      <c r="F135" s="249" t="s">
        <v>766</v>
      </c>
      <c r="G135" s="332">
        <v>531</v>
      </c>
      <c r="H135" s="266">
        <f t="shared" si="10"/>
        <v>6372</v>
      </c>
      <c r="I135" s="266">
        <f t="shared" si="11"/>
        <v>44.25</v>
      </c>
      <c r="J135" s="266">
        <f t="shared" si="8"/>
        <v>31.250000000000004</v>
      </c>
      <c r="K135" s="405">
        <v>141.6</v>
      </c>
      <c r="L135" s="422">
        <v>0</v>
      </c>
      <c r="M135" s="266">
        <f t="shared" si="9"/>
        <v>217.1</v>
      </c>
      <c r="N135" s="268"/>
      <c r="O135" s="268"/>
      <c r="P135" s="268"/>
      <c r="Q135" s="268"/>
      <c r="R135" s="268"/>
      <c r="S135" s="268"/>
      <c r="T135" s="268"/>
      <c r="U135" s="268"/>
      <c r="V135" s="268"/>
      <c r="W135" s="268"/>
      <c r="X135" s="268"/>
      <c r="Y135" s="268"/>
      <c r="Z135" s="268"/>
      <c r="AA135" s="268"/>
      <c r="AB135" s="268"/>
      <c r="AC135" s="268"/>
      <c r="AD135" s="268"/>
      <c r="AE135" s="268"/>
      <c r="AF135" s="268"/>
      <c r="AG135" s="268"/>
      <c r="AH135" s="268"/>
      <c r="AI135" s="268"/>
      <c r="AJ135" s="268"/>
      <c r="AK135" s="268"/>
      <c r="AL135" s="268"/>
      <c r="AM135" s="268"/>
      <c r="AN135" s="268"/>
      <c r="AO135" s="268"/>
      <c r="AP135" s="268"/>
      <c r="AQ135" s="268"/>
      <c r="AR135" s="268"/>
      <c r="AS135" s="268"/>
      <c r="AT135" s="268"/>
      <c r="AU135" s="268"/>
      <c r="AV135" s="268"/>
      <c r="AW135" s="268"/>
      <c r="AX135" s="268"/>
      <c r="AY135" s="268"/>
      <c r="AZ135" s="268"/>
      <c r="BA135" s="268"/>
      <c r="BB135" s="268"/>
      <c r="BC135" s="268"/>
      <c r="BD135" s="268"/>
      <c r="BE135" s="268"/>
      <c r="BF135" s="268"/>
      <c r="BG135" s="268"/>
      <c r="BH135" s="268"/>
      <c r="BI135" s="268"/>
      <c r="BJ135" s="268"/>
      <c r="BK135" s="268"/>
      <c r="BL135" s="268"/>
      <c r="BM135" s="268"/>
      <c r="BN135" s="268"/>
      <c r="BO135" s="268"/>
      <c r="BP135" s="268"/>
      <c r="BQ135" s="268"/>
      <c r="BR135" s="268"/>
      <c r="BS135" s="268"/>
      <c r="BT135" s="268"/>
      <c r="BU135" s="268"/>
      <c r="BV135" s="268"/>
      <c r="BW135" s="268"/>
      <c r="BX135" s="268"/>
      <c r="BY135" s="268"/>
      <c r="BZ135" s="268"/>
    </row>
    <row r="136" spans="1:78" s="258" customFormat="1" ht="18" customHeight="1" x14ac:dyDescent="0.2">
      <c r="A136" s="267">
        <v>132</v>
      </c>
      <c r="B136" s="420" t="s">
        <v>1436</v>
      </c>
      <c r="C136" s="420" t="s">
        <v>400</v>
      </c>
      <c r="D136" s="249" t="s">
        <v>16</v>
      </c>
      <c r="E136" s="249" t="s">
        <v>1539</v>
      </c>
      <c r="F136" s="249" t="s">
        <v>1945</v>
      </c>
      <c r="G136" s="332">
        <v>393</v>
      </c>
      <c r="H136" s="266">
        <f t="shared" si="10"/>
        <v>4716</v>
      </c>
      <c r="I136" s="266">
        <f t="shared" si="11"/>
        <v>32.75</v>
      </c>
      <c r="J136" s="266">
        <f t="shared" si="8"/>
        <v>31.250000000000004</v>
      </c>
      <c r="K136" s="405">
        <v>0</v>
      </c>
      <c r="L136" s="422">
        <v>0</v>
      </c>
      <c r="M136" s="266">
        <f t="shared" si="9"/>
        <v>64</v>
      </c>
      <c r="N136" s="268"/>
      <c r="O136" s="268"/>
      <c r="P136" s="268"/>
      <c r="Q136" s="268"/>
      <c r="R136" s="268"/>
      <c r="S136" s="268"/>
      <c r="T136" s="268"/>
      <c r="U136" s="268"/>
      <c r="V136" s="268"/>
      <c r="W136" s="268"/>
      <c r="X136" s="268"/>
      <c r="Y136" s="268"/>
      <c r="Z136" s="268"/>
      <c r="AA136" s="268"/>
      <c r="AB136" s="268"/>
      <c r="AC136" s="268"/>
      <c r="AD136" s="268"/>
      <c r="AE136" s="268"/>
      <c r="AF136" s="268"/>
      <c r="AG136" s="268"/>
      <c r="AH136" s="268"/>
      <c r="AI136" s="268"/>
      <c r="AJ136" s="268"/>
      <c r="AK136" s="268"/>
      <c r="AL136" s="268"/>
      <c r="AM136" s="268"/>
      <c r="AN136" s="268"/>
      <c r="AO136" s="268"/>
      <c r="AP136" s="268"/>
      <c r="AQ136" s="268"/>
      <c r="AR136" s="268"/>
      <c r="AS136" s="268"/>
      <c r="AT136" s="268"/>
      <c r="AU136" s="268"/>
      <c r="AV136" s="268"/>
      <c r="AW136" s="268"/>
      <c r="AX136" s="268"/>
      <c r="AY136" s="268"/>
      <c r="AZ136" s="268"/>
      <c r="BA136" s="268"/>
      <c r="BB136" s="268"/>
      <c r="BC136" s="268"/>
      <c r="BD136" s="268"/>
      <c r="BE136" s="268"/>
      <c r="BF136" s="268"/>
      <c r="BG136" s="268"/>
      <c r="BH136" s="268"/>
      <c r="BI136" s="268"/>
      <c r="BJ136" s="268"/>
      <c r="BK136" s="268"/>
      <c r="BL136" s="268"/>
      <c r="BM136" s="268"/>
      <c r="BN136" s="268"/>
      <c r="BO136" s="268"/>
      <c r="BP136" s="268"/>
      <c r="BQ136" s="268"/>
      <c r="BR136" s="268"/>
      <c r="BS136" s="268"/>
      <c r="BT136" s="268"/>
      <c r="BU136" s="268"/>
      <c r="BV136" s="268"/>
      <c r="BW136" s="268"/>
      <c r="BX136" s="268"/>
      <c r="BY136" s="268"/>
      <c r="BZ136" s="268"/>
    </row>
    <row r="137" spans="1:78" s="258" customFormat="1" ht="18" customHeight="1" x14ac:dyDescent="0.2">
      <c r="A137" s="265">
        <v>133</v>
      </c>
      <c r="B137" s="420" t="s">
        <v>1678</v>
      </c>
      <c r="C137" s="420" t="s">
        <v>400</v>
      </c>
      <c r="D137" s="249" t="s">
        <v>16</v>
      </c>
      <c r="E137" s="249" t="s">
        <v>1539</v>
      </c>
      <c r="F137" s="249" t="s">
        <v>1945</v>
      </c>
      <c r="G137" s="332">
        <v>393</v>
      </c>
      <c r="H137" s="266">
        <f t="shared" si="10"/>
        <v>4716</v>
      </c>
      <c r="I137" s="266">
        <f t="shared" si="11"/>
        <v>32.75</v>
      </c>
      <c r="J137" s="266">
        <f t="shared" si="8"/>
        <v>31.250000000000004</v>
      </c>
      <c r="K137" s="405">
        <v>0</v>
      </c>
      <c r="L137" s="422">
        <v>0</v>
      </c>
      <c r="M137" s="266">
        <f t="shared" si="9"/>
        <v>64</v>
      </c>
      <c r="N137" s="268"/>
      <c r="O137" s="268"/>
      <c r="P137" s="268"/>
      <c r="Q137" s="268"/>
      <c r="R137" s="268"/>
      <c r="S137" s="268"/>
      <c r="T137" s="268"/>
      <c r="U137" s="268"/>
      <c r="V137" s="268"/>
      <c r="W137" s="268"/>
      <c r="X137" s="268"/>
      <c r="Y137" s="268"/>
      <c r="Z137" s="268"/>
      <c r="AA137" s="268"/>
      <c r="AB137" s="268"/>
      <c r="AC137" s="268"/>
      <c r="AD137" s="268"/>
      <c r="AE137" s="268"/>
      <c r="AF137" s="268"/>
      <c r="AG137" s="268"/>
      <c r="AH137" s="268"/>
      <c r="AI137" s="268"/>
      <c r="AJ137" s="268"/>
      <c r="AK137" s="268"/>
      <c r="AL137" s="268"/>
      <c r="AM137" s="268"/>
      <c r="AN137" s="268"/>
      <c r="AO137" s="268"/>
      <c r="AP137" s="268"/>
      <c r="AQ137" s="268"/>
      <c r="AR137" s="268"/>
      <c r="AS137" s="268"/>
      <c r="AT137" s="268"/>
      <c r="AU137" s="268"/>
      <c r="AV137" s="268"/>
      <c r="AW137" s="268"/>
      <c r="AX137" s="268"/>
      <c r="AY137" s="268"/>
      <c r="AZ137" s="268"/>
      <c r="BA137" s="268"/>
      <c r="BB137" s="268"/>
      <c r="BC137" s="268"/>
      <c r="BD137" s="268"/>
      <c r="BE137" s="268"/>
      <c r="BF137" s="268"/>
      <c r="BG137" s="268"/>
      <c r="BH137" s="268"/>
      <c r="BI137" s="268"/>
      <c r="BJ137" s="268"/>
      <c r="BK137" s="268"/>
      <c r="BL137" s="268"/>
      <c r="BM137" s="268"/>
      <c r="BN137" s="268"/>
      <c r="BO137" s="268"/>
      <c r="BP137" s="268"/>
      <c r="BQ137" s="268"/>
      <c r="BR137" s="268"/>
      <c r="BS137" s="268"/>
      <c r="BT137" s="268"/>
      <c r="BU137" s="268"/>
      <c r="BV137" s="268"/>
      <c r="BW137" s="268"/>
      <c r="BX137" s="268"/>
      <c r="BY137" s="268"/>
      <c r="BZ137" s="268"/>
    </row>
    <row r="138" spans="1:78" s="258" customFormat="1" ht="18" customHeight="1" x14ac:dyDescent="0.2">
      <c r="A138" s="267">
        <v>134</v>
      </c>
      <c r="B138" s="420" t="s">
        <v>544</v>
      </c>
      <c r="C138" s="420" t="s">
        <v>400</v>
      </c>
      <c r="D138" s="249" t="s">
        <v>16</v>
      </c>
      <c r="E138" s="249" t="s">
        <v>1539</v>
      </c>
      <c r="F138" s="249" t="s">
        <v>1945</v>
      </c>
      <c r="G138" s="332">
        <v>393</v>
      </c>
      <c r="H138" s="266">
        <f t="shared" si="10"/>
        <v>4716</v>
      </c>
      <c r="I138" s="266">
        <f t="shared" si="11"/>
        <v>32.75</v>
      </c>
      <c r="J138" s="266">
        <f t="shared" si="8"/>
        <v>31.250000000000004</v>
      </c>
      <c r="K138" s="405">
        <v>0</v>
      </c>
      <c r="L138" s="422">
        <v>0</v>
      </c>
      <c r="M138" s="266">
        <f t="shared" si="9"/>
        <v>64</v>
      </c>
      <c r="N138" s="268"/>
      <c r="O138" s="268"/>
      <c r="P138" s="268"/>
      <c r="Q138" s="268"/>
      <c r="R138" s="268"/>
      <c r="S138" s="268"/>
      <c r="T138" s="268"/>
      <c r="U138" s="268"/>
      <c r="V138" s="268"/>
      <c r="W138" s="268"/>
      <c r="X138" s="268"/>
      <c r="Y138" s="268"/>
      <c r="Z138" s="268"/>
      <c r="AA138" s="268"/>
      <c r="AB138" s="268"/>
      <c r="AC138" s="268"/>
      <c r="AD138" s="268"/>
      <c r="AE138" s="268"/>
      <c r="AF138" s="268"/>
      <c r="AG138" s="268"/>
      <c r="AH138" s="268"/>
      <c r="AI138" s="268"/>
      <c r="AJ138" s="268"/>
      <c r="AK138" s="268"/>
      <c r="AL138" s="268"/>
      <c r="AM138" s="268"/>
      <c r="AN138" s="268"/>
      <c r="AO138" s="268"/>
      <c r="AP138" s="268"/>
      <c r="AQ138" s="268"/>
      <c r="AR138" s="268"/>
      <c r="AS138" s="268"/>
      <c r="AT138" s="268"/>
      <c r="AU138" s="268"/>
      <c r="AV138" s="268"/>
      <c r="AW138" s="268"/>
      <c r="AX138" s="268"/>
      <c r="AY138" s="268"/>
      <c r="AZ138" s="268"/>
      <c r="BA138" s="268"/>
      <c r="BB138" s="268"/>
      <c r="BC138" s="268"/>
      <c r="BD138" s="268"/>
      <c r="BE138" s="268"/>
      <c r="BF138" s="268"/>
      <c r="BG138" s="268"/>
      <c r="BH138" s="268"/>
      <c r="BI138" s="268"/>
      <c r="BJ138" s="268"/>
      <c r="BK138" s="268"/>
      <c r="BL138" s="268"/>
      <c r="BM138" s="268"/>
      <c r="BN138" s="268"/>
      <c r="BO138" s="268"/>
      <c r="BP138" s="268"/>
      <c r="BQ138" s="268"/>
      <c r="BR138" s="268"/>
      <c r="BS138" s="268"/>
      <c r="BT138" s="268"/>
      <c r="BU138" s="268"/>
      <c r="BV138" s="268"/>
      <c r="BW138" s="268"/>
      <c r="BX138" s="268"/>
      <c r="BY138" s="268"/>
      <c r="BZ138" s="268"/>
    </row>
    <row r="139" spans="1:78" s="258" customFormat="1" ht="18" customHeight="1" x14ac:dyDescent="0.2">
      <c r="A139" s="265">
        <v>135</v>
      </c>
      <c r="B139" s="420" t="s">
        <v>1437</v>
      </c>
      <c r="C139" s="420" t="s">
        <v>400</v>
      </c>
      <c r="D139" s="249" t="s">
        <v>16</v>
      </c>
      <c r="E139" s="249" t="s">
        <v>1539</v>
      </c>
      <c r="F139" s="249" t="s">
        <v>1945</v>
      </c>
      <c r="G139" s="332">
        <v>393</v>
      </c>
      <c r="H139" s="266">
        <f t="shared" si="10"/>
        <v>4716</v>
      </c>
      <c r="I139" s="266">
        <f t="shared" si="11"/>
        <v>32.75</v>
      </c>
      <c r="J139" s="266">
        <f t="shared" ref="J139:J202" si="12">(375/360)*30</f>
        <v>31.250000000000004</v>
      </c>
      <c r="K139" s="405">
        <v>0</v>
      </c>
      <c r="L139" s="422">
        <v>0</v>
      </c>
      <c r="M139" s="266">
        <f t="shared" si="9"/>
        <v>64</v>
      </c>
      <c r="N139" s="268"/>
      <c r="O139" s="268"/>
      <c r="P139" s="268"/>
      <c r="Q139" s="268"/>
      <c r="R139" s="268"/>
      <c r="S139" s="268"/>
      <c r="T139" s="268"/>
      <c r="U139" s="268"/>
      <c r="V139" s="268"/>
      <c r="W139" s="268"/>
      <c r="X139" s="268"/>
      <c r="Y139" s="268"/>
      <c r="Z139" s="268"/>
      <c r="AA139" s="268"/>
      <c r="AB139" s="268"/>
      <c r="AC139" s="268"/>
      <c r="AD139" s="268"/>
      <c r="AE139" s="268"/>
      <c r="AF139" s="268"/>
      <c r="AG139" s="268"/>
      <c r="AH139" s="268"/>
      <c r="AI139" s="268"/>
      <c r="AJ139" s="268"/>
      <c r="AK139" s="268"/>
      <c r="AL139" s="268"/>
      <c r="AM139" s="268"/>
      <c r="AN139" s="268"/>
      <c r="AO139" s="268"/>
      <c r="AP139" s="268"/>
      <c r="AQ139" s="268"/>
      <c r="AR139" s="268"/>
      <c r="AS139" s="268"/>
      <c r="AT139" s="268"/>
      <c r="AU139" s="268"/>
      <c r="AV139" s="268"/>
      <c r="AW139" s="268"/>
      <c r="AX139" s="268"/>
      <c r="AY139" s="268"/>
      <c r="AZ139" s="268"/>
      <c r="BA139" s="268"/>
      <c r="BB139" s="268"/>
      <c r="BC139" s="268"/>
      <c r="BD139" s="268"/>
      <c r="BE139" s="268"/>
      <c r="BF139" s="268"/>
      <c r="BG139" s="268"/>
      <c r="BH139" s="268"/>
      <c r="BI139" s="268"/>
      <c r="BJ139" s="268"/>
      <c r="BK139" s="268"/>
      <c r="BL139" s="268"/>
      <c r="BM139" s="268"/>
      <c r="BN139" s="268"/>
      <c r="BO139" s="268"/>
      <c r="BP139" s="268"/>
      <c r="BQ139" s="268"/>
      <c r="BR139" s="268"/>
      <c r="BS139" s="268"/>
      <c r="BT139" s="268"/>
      <c r="BU139" s="268"/>
      <c r="BV139" s="268"/>
      <c r="BW139" s="268"/>
      <c r="BX139" s="268"/>
      <c r="BY139" s="268"/>
      <c r="BZ139" s="268"/>
    </row>
    <row r="140" spans="1:78" s="258" customFormat="1" ht="18" customHeight="1" x14ac:dyDescent="0.2">
      <c r="A140" s="267">
        <v>136</v>
      </c>
      <c r="B140" s="420" t="s">
        <v>545</v>
      </c>
      <c r="C140" s="420" t="s">
        <v>453</v>
      </c>
      <c r="D140" s="249" t="s">
        <v>764</v>
      </c>
      <c r="E140" s="249" t="s">
        <v>1559</v>
      </c>
      <c r="F140" s="249" t="s">
        <v>766</v>
      </c>
      <c r="G140" s="332">
        <v>531</v>
      </c>
      <c r="H140" s="266">
        <f t="shared" si="10"/>
        <v>6372</v>
      </c>
      <c r="I140" s="266">
        <f t="shared" si="11"/>
        <v>44.25</v>
      </c>
      <c r="J140" s="266">
        <f t="shared" si="12"/>
        <v>31.250000000000004</v>
      </c>
      <c r="K140" s="405">
        <v>0</v>
      </c>
      <c r="L140" s="422">
        <v>0</v>
      </c>
      <c r="M140" s="266">
        <f t="shared" si="9"/>
        <v>75.5</v>
      </c>
      <c r="N140" s="268"/>
      <c r="O140" s="268"/>
      <c r="P140" s="268"/>
      <c r="Q140" s="268"/>
      <c r="R140" s="268"/>
      <c r="S140" s="268"/>
      <c r="T140" s="268"/>
      <c r="U140" s="268"/>
      <c r="V140" s="268"/>
      <c r="W140" s="268"/>
      <c r="X140" s="268"/>
      <c r="Y140" s="268"/>
      <c r="Z140" s="268"/>
      <c r="AA140" s="268"/>
      <c r="AB140" s="268"/>
      <c r="AC140" s="268"/>
      <c r="AD140" s="268"/>
      <c r="AE140" s="268"/>
      <c r="AF140" s="268"/>
      <c r="AG140" s="268"/>
      <c r="AH140" s="268"/>
      <c r="AI140" s="268"/>
      <c r="AJ140" s="268"/>
      <c r="AK140" s="268"/>
      <c r="AL140" s="268"/>
      <c r="AM140" s="268"/>
      <c r="AN140" s="268"/>
      <c r="AO140" s="268"/>
      <c r="AP140" s="268"/>
      <c r="AQ140" s="268"/>
      <c r="AR140" s="268"/>
      <c r="AS140" s="268"/>
      <c r="AT140" s="268"/>
      <c r="AU140" s="268"/>
      <c r="AV140" s="268"/>
      <c r="AW140" s="268"/>
      <c r="AX140" s="268"/>
      <c r="AY140" s="268"/>
      <c r="AZ140" s="268"/>
      <c r="BA140" s="268"/>
      <c r="BB140" s="268"/>
      <c r="BC140" s="268"/>
      <c r="BD140" s="268"/>
      <c r="BE140" s="268"/>
      <c r="BF140" s="268"/>
      <c r="BG140" s="268"/>
      <c r="BH140" s="268"/>
      <c r="BI140" s="268"/>
      <c r="BJ140" s="268"/>
      <c r="BK140" s="268"/>
      <c r="BL140" s="268"/>
      <c r="BM140" s="268"/>
      <c r="BN140" s="268"/>
      <c r="BO140" s="268"/>
      <c r="BP140" s="268"/>
      <c r="BQ140" s="268"/>
      <c r="BR140" s="268"/>
      <c r="BS140" s="268"/>
      <c r="BT140" s="268"/>
      <c r="BU140" s="268"/>
      <c r="BV140" s="268"/>
      <c r="BW140" s="268"/>
      <c r="BX140" s="268"/>
      <c r="BY140" s="268"/>
      <c r="BZ140" s="268"/>
    </row>
    <row r="141" spans="1:78" s="258" customFormat="1" ht="18" customHeight="1" x14ac:dyDescent="0.2">
      <c r="A141" s="265">
        <v>137</v>
      </c>
      <c r="B141" s="420" t="s">
        <v>546</v>
      </c>
      <c r="C141" s="420" t="s">
        <v>421</v>
      </c>
      <c r="D141" s="249" t="s">
        <v>764</v>
      </c>
      <c r="E141" s="249" t="s">
        <v>1556</v>
      </c>
      <c r="F141" s="249" t="s">
        <v>766</v>
      </c>
      <c r="G141" s="332">
        <v>531</v>
      </c>
      <c r="H141" s="266">
        <f t="shared" si="10"/>
        <v>6372</v>
      </c>
      <c r="I141" s="266">
        <f t="shared" si="11"/>
        <v>44.25</v>
      </c>
      <c r="J141" s="266">
        <f t="shared" si="12"/>
        <v>31.250000000000004</v>
      </c>
      <c r="K141" s="405">
        <v>282.08999999999997</v>
      </c>
      <c r="L141" s="422">
        <v>0</v>
      </c>
      <c r="M141" s="266">
        <f t="shared" si="9"/>
        <v>357.59</v>
      </c>
      <c r="N141" s="268"/>
      <c r="O141" s="268"/>
      <c r="P141" s="268"/>
      <c r="Q141" s="268"/>
      <c r="R141" s="268"/>
      <c r="S141" s="268"/>
      <c r="T141" s="268"/>
      <c r="U141" s="268"/>
      <c r="V141" s="268"/>
      <c r="W141" s="268"/>
      <c r="X141" s="268"/>
      <c r="Y141" s="268"/>
      <c r="Z141" s="268"/>
      <c r="AA141" s="268"/>
      <c r="AB141" s="268"/>
      <c r="AC141" s="268"/>
      <c r="AD141" s="268"/>
      <c r="AE141" s="268"/>
      <c r="AF141" s="268"/>
      <c r="AG141" s="268"/>
      <c r="AH141" s="268"/>
      <c r="AI141" s="268"/>
      <c r="AJ141" s="268"/>
      <c r="AK141" s="268"/>
      <c r="AL141" s="268"/>
      <c r="AM141" s="268"/>
      <c r="AN141" s="268"/>
      <c r="AO141" s="268"/>
      <c r="AP141" s="268"/>
      <c r="AQ141" s="268"/>
      <c r="AR141" s="268"/>
      <c r="AS141" s="268"/>
      <c r="AT141" s="268"/>
      <c r="AU141" s="268"/>
      <c r="AV141" s="268"/>
      <c r="AW141" s="268"/>
      <c r="AX141" s="268"/>
      <c r="AY141" s="268"/>
      <c r="AZ141" s="268"/>
      <c r="BA141" s="268"/>
      <c r="BB141" s="268"/>
      <c r="BC141" s="268"/>
      <c r="BD141" s="268"/>
      <c r="BE141" s="268"/>
      <c r="BF141" s="268"/>
      <c r="BG141" s="268"/>
      <c r="BH141" s="268"/>
      <c r="BI141" s="268"/>
      <c r="BJ141" s="268"/>
      <c r="BK141" s="268"/>
      <c r="BL141" s="268"/>
      <c r="BM141" s="268"/>
      <c r="BN141" s="268"/>
      <c r="BO141" s="268"/>
      <c r="BP141" s="268"/>
      <c r="BQ141" s="268"/>
      <c r="BR141" s="268"/>
      <c r="BS141" s="268"/>
      <c r="BT141" s="268"/>
      <c r="BU141" s="268"/>
      <c r="BV141" s="268"/>
      <c r="BW141" s="268"/>
      <c r="BX141" s="268"/>
      <c r="BY141" s="268"/>
      <c r="BZ141" s="268"/>
    </row>
    <row r="142" spans="1:78" s="258" customFormat="1" ht="18" customHeight="1" x14ac:dyDescent="0.2">
      <c r="A142" s="267">
        <v>138</v>
      </c>
      <c r="B142" s="420" t="s">
        <v>547</v>
      </c>
      <c r="C142" s="420" t="s">
        <v>445</v>
      </c>
      <c r="D142" s="249" t="s">
        <v>764</v>
      </c>
      <c r="E142" s="249" t="s">
        <v>1556</v>
      </c>
      <c r="F142" s="249" t="s">
        <v>767</v>
      </c>
      <c r="G142" s="332">
        <v>584</v>
      </c>
      <c r="H142" s="266">
        <f t="shared" si="10"/>
        <v>7008</v>
      </c>
      <c r="I142" s="266">
        <f t="shared" si="11"/>
        <v>48.666666666666664</v>
      </c>
      <c r="J142" s="266">
        <f t="shared" si="12"/>
        <v>31.250000000000004</v>
      </c>
      <c r="K142" s="405">
        <v>146</v>
      </c>
      <c r="L142" s="422">
        <v>0</v>
      </c>
      <c r="M142" s="266">
        <f t="shared" si="9"/>
        <v>225.91666666666669</v>
      </c>
      <c r="N142" s="268"/>
      <c r="O142" s="268"/>
      <c r="P142" s="268"/>
      <c r="Q142" s="268"/>
      <c r="R142" s="268"/>
      <c r="S142" s="268"/>
      <c r="T142" s="268"/>
      <c r="U142" s="268"/>
      <c r="V142" s="268"/>
      <c r="W142" s="268"/>
      <c r="X142" s="268"/>
      <c r="Y142" s="268"/>
      <c r="Z142" s="268"/>
      <c r="AA142" s="268"/>
      <c r="AB142" s="268"/>
      <c r="AC142" s="268"/>
      <c r="AD142" s="268"/>
      <c r="AE142" s="268"/>
      <c r="AF142" s="268"/>
      <c r="AG142" s="268"/>
      <c r="AH142" s="268"/>
      <c r="AI142" s="268"/>
      <c r="AJ142" s="268"/>
      <c r="AK142" s="268"/>
      <c r="AL142" s="268"/>
      <c r="AM142" s="268"/>
      <c r="AN142" s="268"/>
      <c r="AO142" s="268"/>
      <c r="AP142" s="268"/>
      <c r="AQ142" s="268"/>
      <c r="AR142" s="268"/>
      <c r="AS142" s="268"/>
      <c r="AT142" s="268"/>
      <c r="AU142" s="268"/>
      <c r="AV142" s="268"/>
      <c r="AW142" s="268"/>
      <c r="AX142" s="268"/>
      <c r="AY142" s="268"/>
      <c r="AZ142" s="268"/>
      <c r="BA142" s="268"/>
      <c r="BB142" s="268"/>
      <c r="BC142" s="268"/>
      <c r="BD142" s="268"/>
      <c r="BE142" s="268"/>
      <c r="BF142" s="268"/>
      <c r="BG142" s="268"/>
      <c r="BH142" s="268"/>
      <c r="BI142" s="268"/>
      <c r="BJ142" s="268"/>
      <c r="BK142" s="268"/>
      <c r="BL142" s="268"/>
      <c r="BM142" s="268"/>
      <c r="BN142" s="268"/>
      <c r="BO142" s="268"/>
      <c r="BP142" s="268"/>
      <c r="BQ142" s="268"/>
      <c r="BR142" s="268"/>
      <c r="BS142" s="268"/>
      <c r="BT142" s="268"/>
      <c r="BU142" s="268"/>
      <c r="BV142" s="268"/>
      <c r="BW142" s="268"/>
      <c r="BX142" s="268"/>
      <c r="BY142" s="268"/>
      <c r="BZ142" s="268"/>
    </row>
    <row r="143" spans="1:78" s="258" customFormat="1" ht="18" customHeight="1" x14ac:dyDescent="0.2">
      <c r="A143" s="265">
        <v>139</v>
      </c>
      <c r="B143" s="420" t="s">
        <v>548</v>
      </c>
      <c r="C143" s="420" t="s">
        <v>414</v>
      </c>
      <c r="D143" s="249" t="s">
        <v>764</v>
      </c>
      <c r="E143" s="249" t="s">
        <v>1556</v>
      </c>
      <c r="F143" s="249" t="s">
        <v>765</v>
      </c>
      <c r="G143" s="332">
        <v>548</v>
      </c>
      <c r="H143" s="266">
        <f t="shared" si="10"/>
        <v>6576</v>
      </c>
      <c r="I143" s="266">
        <f t="shared" si="11"/>
        <v>45.666666666666664</v>
      </c>
      <c r="J143" s="266">
        <f t="shared" si="12"/>
        <v>31.250000000000004</v>
      </c>
      <c r="K143" s="405">
        <v>190.66</v>
      </c>
      <c r="L143" s="422">
        <v>0</v>
      </c>
      <c r="M143" s="266">
        <f t="shared" si="9"/>
        <v>267.57666666666665</v>
      </c>
      <c r="N143" s="268"/>
      <c r="O143" s="268"/>
      <c r="P143" s="268"/>
      <c r="Q143" s="268"/>
      <c r="R143" s="268"/>
      <c r="S143" s="268"/>
      <c r="T143" s="268"/>
      <c r="U143" s="268"/>
      <c r="V143" s="268"/>
      <c r="W143" s="268"/>
      <c r="X143" s="268"/>
      <c r="Y143" s="268"/>
      <c r="Z143" s="268"/>
      <c r="AA143" s="268"/>
      <c r="AB143" s="268"/>
      <c r="AC143" s="268"/>
      <c r="AD143" s="268"/>
      <c r="AE143" s="268"/>
      <c r="AF143" s="268"/>
      <c r="AG143" s="268"/>
      <c r="AH143" s="268"/>
      <c r="AI143" s="268"/>
      <c r="AJ143" s="268"/>
      <c r="AK143" s="268"/>
      <c r="AL143" s="268"/>
      <c r="AM143" s="268"/>
      <c r="AN143" s="268"/>
      <c r="AO143" s="268"/>
      <c r="AP143" s="268"/>
      <c r="AQ143" s="268"/>
      <c r="AR143" s="268"/>
      <c r="AS143" s="268"/>
      <c r="AT143" s="268"/>
      <c r="AU143" s="268"/>
      <c r="AV143" s="268"/>
      <c r="AW143" s="268"/>
      <c r="AX143" s="268"/>
      <c r="AY143" s="268"/>
      <c r="AZ143" s="268"/>
      <c r="BA143" s="268"/>
      <c r="BB143" s="268"/>
      <c r="BC143" s="268"/>
      <c r="BD143" s="268"/>
      <c r="BE143" s="268"/>
      <c r="BF143" s="268"/>
      <c r="BG143" s="268"/>
      <c r="BH143" s="268"/>
      <c r="BI143" s="268"/>
      <c r="BJ143" s="268"/>
      <c r="BK143" s="268"/>
      <c r="BL143" s="268"/>
      <c r="BM143" s="268"/>
      <c r="BN143" s="268"/>
      <c r="BO143" s="268"/>
      <c r="BP143" s="268"/>
      <c r="BQ143" s="268"/>
      <c r="BR143" s="268"/>
      <c r="BS143" s="268"/>
      <c r="BT143" s="268"/>
      <c r="BU143" s="268"/>
      <c r="BV143" s="268"/>
      <c r="BW143" s="268"/>
      <c r="BX143" s="268"/>
      <c r="BY143" s="268"/>
      <c r="BZ143" s="268"/>
    </row>
    <row r="144" spans="1:78" s="258" customFormat="1" ht="18" customHeight="1" x14ac:dyDescent="0.2">
      <c r="A144" s="267">
        <v>140</v>
      </c>
      <c r="B144" s="420" t="s">
        <v>549</v>
      </c>
      <c r="C144" s="420" t="s">
        <v>550</v>
      </c>
      <c r="D144" s="249" t="s">
        <v>16</v>
      </c>
      <c r="E144" s="249" t="s">
        <v>1578</v>
      </c>
      <c r="F144" s="249" t="s">
        <v>1946</v>
      </c>
      <c r="G144" s="332">
        <v>622</v>
      </c>
      <c r="H144" s="266">
        <f t="shared" si="10"/>
        <v>7464</v>
      </c>
      <c r="I144" s="266">
        <f t="shared" si="11"/>
        <v>51.833333333333336</v>
      </c>
      <c r="J144" s="266">
        <f t="shared" si="12"/>
        <v>31.250000000000004</v>
      </c>
      <c r="K144" s="405">
        <v>0</v>
      </c>
      <c r="L144" s="422">
        <v>0</v>
      </c>
      <c r="M144" s="266">
        <f t="shared" si="9"/>
        <v>83.083333333333343</v>
      </c>
      <c r="N144" s="268"/>
      <c r="O144" s="268"/>
      <c r="P144" s="268"/>
      <c r="Q144" s="268"/>
      <c r="R144" s="268"/>
      <c r="S144" s="268"/>
      <c r="T144" s="268"/>
      <c r="U144" s="268"/>
      <c r="V144" s="268"/>
      <c r="W144" s="268"/>
      <c r="X144" s="268"/>
      <c r="Y144" s="268"/>
      <c r="Z144" s="268"/>
      <c r="AA144" s="268"/>
      <c r="AB144" s="268"/>
      <c r="AC144" s="268"/>
      <c r="AD144" s="268"/>
      <c r="AE144" s="268"/>
      <c r="AF144" s="268"/>
      <c r="AG144" s="268"/>
      <c r="AH144" s="268"/>
      <c r="AI144" s="268"/>
      <c r="AJ144" s="268"/>
      <c r="AK144" s="268"/>
      <c r="AL144" s="268"/>
      <c r="AM144" s="268"/>
      <c r="AN144" s="268"/>
      <c r="AO144" s="268"/>
      <c r="AP144" s="268"/>
      <c r="AQ144" s="268"/>
      <c r="AR144" s="268"/>
      <c r="AS144" s="268"/>
      <c r="AT144" s="268"/>
      <c r="AU144" s="268"/>
      <c r="AV144" s="268"/>
      <c r="AW144" s="268"/>
      <c r="AX144" s="268"/>
      <c r="AY144" s="268"/>
      <c r="AZ144" s="268"/>
      <c r="BA144" s="268"/>
      <c r="BB144" s="268"/>
      <c r="BC144" s="268"/>
      <c r="BD144" s="268"/>
      <c r="BE144" s="268"/>
      <c r="BF144" s="268"/>
      <c r="BG144" s="268"/>
      <c r="BH144" s="268"/>
      <c r="BI144" s="268"/>
      <c r="BJ144" s="268"/>
      <c r="BK144" s="268"/>
      <c r="BL144" s="268"/>
      <c r="BM144" s="268"/>
      <c r="BN144" s="268"/>
      <c r="BO144" s="268"/>
      <c r="BP144" s="268"/>
      <c r="BQ144" s="268"/>
      <c r="BR144" s="268"/>
      <c r="BS144" s="268"/>
      <c r="BT144" s="268"/>
      <c r="BU144" s="268"/>
      <c r="BV144" s="268"/>
      <c r="BW144" s="268"/>
      <c r="BX144" s="268"/>
      <c r="BY144" s="268"/>
      <c r="BZ144" s="268"/>
    </row>
    <row r="145" spans="1:78" s="258" customFormat="1" ht="18" customHeight="1" x14ac:dyDescent="0.2">
      <c r="A145" s="265">
        <v>141</v>
      </c>
      <c r="B145" s="420" t="s">
        <v>552</v>
      </c>
      <c r="C145" s="420" t="s">
        <v>400</v>
      </c>
      <c r="D145" s="249" t="s">
        <v>16</v>
      </c>
      <c r="E145" s="249" t="s">
        <v>1539</v>
      </c>
      <c r="F145" s="249" t="s">
        <v>1945</v>
      </c>
      <c r="G145" s="332">
        <v>393</v>
      </c>
      <c r="H145" s="266">
        <f t="shared" si="10"/>
        <v>4716</v>
      </c>
      <c r="I145" s="266">
        <f t="shared" si="11"/>
        <v>32.75</v>
      </c>
      <c r="J145" s="266">
        <f t="shared" si="12"/>
        <v>31.250000000000004</v>
      </c>
      <c r="K145" s="405">
        <v>0</v>
      </c>
      <c r="L145" s="422">
        <v>0</v>
      </c>
      <c r="M145" s="266">
        <f t="shared" ref="M145:M208" si="13">I145+J145+K145+L145</f>
        <v>64</v>
      </c>
      <c r="N145" s="268"/>
      <c r="O145" s="268"/>
      <c r="P145" s="268"/>
      <c r="Q145" s="268"/>
      <c r="R145" s="268"/>
      <c r="S145" s="268"/>
      <c r="T145" s="268"/>
      <c r="U145" s="268"/>
      <c r="V145" s="268"/>
      <c r="W145" s="268"/>
      <c r="X145" s="268"/>
      <c r="Y145" s="268"/>
      <c r="Z145" s="268"/>
      <c r="AA145" s="268"/>
      <c r="AB145" s="268"/>
      <c r="AC145" s="268"/>
      <c r="AD145" s="268"/>
      <c r="AE145" s="268"/>
      <c r="AF145" s="268"/>
      <c r="AG145" s="268"/>
      <c r="AH145" s="268"/>
      <c r="AI145" s="268"/>
      <c r="AJ145" s="268"/>
      <c r="AK145" s="268"/>
      <c r="AL145" s="268"/>
      <c r="AM145" s="268"/>
      <c r="AN145" s="268"/>
      <c r="AO145" s="268"/>
      <c r="AP145" s="268"/>
      <c r="AQ145" s="268"/>
      <c r="AR145" s="268"/>
      <c r="AS145" s="268"/>
      <c r="AT145" s="268"/>
      <c r="AU145" s="268"/>
      <c r="AV145" s="268"/>
      <c r="AW145" s="268"/>
      <c r="AX145" s="268"/>
      <c r="AY145" s="268"/>
      <c r="AZ145" s="268"/>
      <c r="BA145" s="268"/>
      <c r="BB145" s="268"/>
      <c r="BC145" s="268"/>
      <c r="BD145" s="268"/>
      <c r="BE145" s="268"/>
      <c r="BF145" s="268"/>
      <c r="BG145" s="268"/>
      <c r="BH145" s="268"/>
      <c r="BI145" s="268"/>
      <c r="BJ145" s="268"/>
      <c r="BK145" s="268"/>
      <c r="BL145" s="268"/>
      <c r="BM145" s="268"/>
      <c r="BN145" s="268"/>
      <c r="BO145" s="268"/>
      <c r="BP145" s="268"/>
      <c r="BQ145" s="268"/>
      <c r="BR145" s="268"/>
      <c r="BS145" s="268"/>
      <c r="BT145" s="268"/>
      <c r="BU145" s="268"/>
      <c r="BV145" s="268"/>
      <c r="BW145" s="268"/>
      <c r="BX145" s="268"/>
      <c r="BY145" s="268"/>
      <c r="BZ145" s="268"/>
    </row>
    <row r="146" spans="1:78" s="258" customFormat="1" ht="18" customHeight="1" x14ac:dyDescent="0.2">
      <c r="A146" s="267">
        <v>142</v>
      </c>
      <c r="B146" s="420" t="s">
        <v>1439</v>
      </c>
      <c r="C146" s="420" t="s">
        <v>400</v>
      </c>
      <c r="D146" s="249" t="s">
        <v>16</v>
      </c>
      <c r="E146" s="249" t="s">
        <v>1539</v>
      </c>
      <c r="F146" s="249" t="s">
        <v>1945</v>
      </c>
      <c r="G146" s="332">
        <v>393</v>
      </c>
      <c r="H146" s="266">
        <f t="shared" si="10"/>
        <v>4716</v>
      </c>
      <c r="I146" s="266">
        <f t="shared" si="11"/>
        <v>32.75</v>
      </c>
      <c r="J146" s="266">
        <f t="shared" si="12"/>
        <v>31.250000000000004</v>
      </c>
      <c r="K146" s="405">
        <v>0</v>
      </c>
      <c r="L146" s="422">
        <v>0</v>
      </c>
      <c r="M146" s="266">
        <f t="shared" si="13"/>
        <v>64</v>
      </c>
      <c r="N146" s="268"/>
      <c r="O146" s="268"/>
      <c r="P146" s="268"/>
      <c r="Q146" s="268"/>
      <c r="R146" s="268"/>
      <c r="S146" s="268"/>
      <c r="T146" s="268"/>
      <c r="U146" s="268"/>
      <c r="V146" s="268"/>
      <c r="W146" s="268"/>
      <c r="X146" s="268"/>
      <c r="Y146" s="268"/>
      <c r="Z146" s="268"/>
      <c r="AA146" s="268"/>
      <c r="AB146" s="268"/>
      <c r="AC146" s="268"/>
      <c r="AD146" s="268"/>
      <c r="AE146" s="268"/>
      <c r="AF146" s="268"/>
      <c r="AG146" s="268"/>
      <c r="AH146" s="268"/>
      <c r="AI146" s="268"/>
      <c r="AJ146" s="268"/>
      <c r="AK146" s="268"/>
      <c r="AL146" s="268"/>
      <c r="AM146" s="268"/>
      <c r="AN146" s="268"/>
      <c r="AO146" s="268"/>
      <c r="AP146" s="268"/>
      <c r="AQ146" s="268"/>
      <c r="AR146" s="268"/>
      <c r="AS146" s="268"/>
      <c r="AT146" s="268"/>
      <c r="AU146" s="268"/>
      <c r="AV146" s="268"/>
      <c r="AW146" s="268"/>
      <c r="AX146" s="268"/>
      <c r="AY146" s="268"/>
      <c r="AZ146" s="268"/>
      <c r="BA146" s="268"/>
      <c r="BB146" s="268"/>
      <c r="BC146" s="268"/>
      <c r="BD146" s="268"/>
      <c r="BE146" s="268"/>
      <c r="BF146" s="268"/>
      <c r="BG146" s="268"/>
      <c r="BH146" s="268"/>
      <c r="BI146" s="268"/>
      <c r="BJ146" s="268"/>
      <c r="BK146" s="268"/>
      <c r="BL146" s="268"/>
      <c r="BM146" s="268"/>
      <c r="BN146" s="268"/>
      <c r="BO146" s="268"/>
      <c r="BP146" s="268"/>
      <c r="BQ146" s="268"/>
      <c r="BR146" s="268"/>
      <c r="BS146" s="268"/>
      <c r="BT146" s="268"/>
      <c r="BU146" s="268"/>
      <c r="BV146" s="268"/>
      <c r="BW146" s="268"/>
      <c r="BX146" s="268"/>
      <c r="BY146" s="268"/>
      <c r="BZ146" s="268"/>
    </row>
    <row r="147" spans="1:78" s="258" customFormat="1" ht="18" customHeight="1" x14ac:dyDescent="0.2">
      <c r="A147" s="265">
        <v>143</v>
      </c>
      <c r="B147" s="245" t="s">
        <v>1783</v>
      </c>
      <c r="C147" s="245" t="s">
        <v>1784</v>
      </c>
      <c r="D147" s="249" t="s">
        <v>16</v>
      </c>
      <c r="E147" s="249" t="s">
        <v>1590</v>
      </c>
      <c r="F147" s="249" t="s">
        <v>1947</v>
      </c>
      <c r="G147" s="332">
        <v>1212</v>
      </c>
      <c r="H147" s="266">
        <f t="shared" si="10"/>
        <v>14544</v>
      </c>
      <c r="I147" s="266">
        <f t="shared" si="11"/>
        <v>101</v>
      </c>
      <c r="J147" s="266">
        <f t="shared" si="12"/>
        <v>31.250000000000004</v>
      </c>
      <c r="K147" s="405">
        <v>0</v>
      </c>
      <c r="L147" s="422">
        <v>0</v>
      </c>
      <c r="M147" s="266">
        <f t="shared" si="13"/>
        <v>132.25</v>
      </c>
      <c r="N147" s="268"/>
      <c r="O147" s="268"/>
      <c r="P147" s="268"/>
      <c r="Q147" s="268"/>
      <c r="R147" s="268"/>
      <c r="S147" s="268"/>
      <c r="T147" s="268"/>
      <c r="U147" s="268"/>
      <c r="V147" s="268"/>
      <c r="W147" s="268"/>
      <c r="X147" s="268"/>
      <c r="Y147" s="268"/>
      <c r="Z147" s="268"/>
      <c r="AA147" s="268"/>
      <c r="AB147" s="268"/>
      <c r="AC147" s="268"/>
      <c r="AD147" s="268"/>
      <c r="AE147" s="268"/>
      <c r="AF147" s="268"/>
      <c r="AG147" s="268"/>
      <c r="AH147" s="268"/>
      <c r="AI147" s="268"/>
      <c r="AJ147" s="268"/>
      <c r="AK147" s="268"/>
      <c r="AL147" s="268"/>
      <c r="AM147" s="268"/>
      <c r="AN147" s="268"/>
      <c r="AO147" s="268"/>
      <c r="AP147" s="268"/>
      <c r="AQ147" s="268"/>
      <c r="AR147" s="268"/>
      <c r="AS147" s="268"/>
      <c r="AT147" s="268"/>
      <c r="AU147" s="268"/>
      <c r="AV147" s="268"/>
      <c r="AW147" s="268"/>
      <c r="AX147" s="268"/>
      <c r="AY147" s="268"/>
      <c r="AZ147" s="268"/>
      <c r="BA147" s="268"/>
      <c r="BB147" s="268"/>
      <c r="BC147" s="268"/>
      <c r="BD147" s="268"/>
      <c r="BE147" s="268"/>
      <c r="BF147" s="268"/>
      <c r="BG147" s="268"/>
      <c r="BH147" s="268"/>
      <c r="BI147" s="268"/>
      <c r="BJ147" s="268"/>
      <c r="BK147" s="268"/>
      <c r="BL147" s="268"/>
      <c r="BM147" s="268"/>
      <c r="BN147" s="268"/>
      <c r="BO147" s="268"/>
      <c r="BP147" s="268"/>
      <c r="BQ147" s="268"/>
      <c r="BR147" s="268"/>
      <c r="BS147" s="268"/>
      <c r="BT147" s="268"/>
      <c r="BU147" s="268"/>
      <c r="BV147" s="268"/>
      <c r="BW147" s="268"/>
      <c r="BX147" s="268"/>
      <c r="BY147" s="268"/>
      <c r="BZ147" s="268"/>
    </row>
    <row r="148" spans="1:78" s="258" customFormat="1" ht="18" customHeight="1" x14ac:dyDescent="0.2">
      <c r="A148" s="267">
        <v>144</v>
      </c>
      <c r="B148" s="420" t="s">
        <v>553</v>
      </c>
      <c r="C148" s="420" t="s">
        <v>554</v>
      </c>
      <c r="D148" s="249" t="s">
        <v>16</v>
      </c>
      <c r="E148" s="249" t="s">
        <v>1579</v>
      </c>
      <c r="F148" s="249" t="s">
        <v>1952</v>
      </c>
      <c r="G148" s="332">
        <v>2308</v>
      </c>
      <c r="H148" s="266">
        <f t="shared" si="10"/>
        <v>27696</v>
      </c>
      <c r="I148" s="266">
        <f t="shared" si="11"/>
        <v>192.33333333333334</v>
      </c>
      <c r="J148" s="266">
        <f t="shared" si="12"/>
        <v>31.250000000000004</v>
      </c>
      <c r="K148" s="405">
        <v>0</v>
      </c>
      <c r="L148" s="422">
        <v>0</v>
      </c>
      <c r="M148" s="266">
        <f t="shared" si="13"/>
        <v>223.58333333333334</v>
      </c>
      <c r="N148" s="268"/>
      <c r="O148" s="268"/>
      <c r="P148" s="268"/>
      <c r="Q148" s="268"/>
      <c r="R148" s="268"/>
      <c r="S148" s="268"/>
      <c r="T148" s="268"/>
      <c r="U148" s="268"/>
      <c r="V148" s="268"/>
      <c r="W148" s="268"/>
      <c r="X148" s="268"/>
      <c r="Y148" s="268"/>
      <c r="Z148" s="268"/>
      <c r="AA148" s="268"/>
      <c r="AB148" s="268"/>
      <c r="AC148" s="268"/>
      <c r="AD148" s="268"/>
      <c r="AE148" s="268"/>
      <c r="AF148" s="268"/>
      <c r="AG148" s="268"/>
      <c r="AH148" s="268"/>
      <c r="AI148" s="268"/>
      <c r="AJ148" s="268"/>
      <c r="AK148" s="268"/>
      <c r="AL148" s="268"/>
      <c r="AM148" s="268"/>
      <c r="AN148" s="268"/>
      <c r="AO148" s="268"/>
      <c r="AP148" s="268"/>
      <c r="AQ148" s="268"/>
      <c r="AR148" s="268"/>
      <c r="AS148" s="268"/>
      <c r="AT148" s="268"/>
      <c r="AU148" s="268"/>
      <c r="AV148" s="268"/>
      <c r="AW148" s="268"/>
      <c r="AX148" s="268"/>
      <c r="AY148" s="268"/>
      <c r="AZ148" s="268"/>
      <c r="BA148" s="268"/>
      <c r="BB148" s="268"/>
      <c r="BC148" s="268"/>
      <c r="BD148" s="268"/>
      <c r="BE148" s="268"/>
      <c r="BF148" s="268"/>
      <c r="BG148" s="268"/>
      <c r="BH148" s="268"/>
      <c r="BI148" s="268"/>
      <c r="BJ148" s="268"/>
      <c r="BK148" s="268"/>
      <c r="BL148" s="268"/>
      <c r="BM148" s="268"/>
      <c r="BN148" s="268"/>
      <c r="BO148" s="268"/>
      <c r="BP148" s="268"/>
      <c r="BQ148" s="268"/>
      <c r="BR148" s="268"/>
      <c r="BS148" s="268"/>
      <c r="BT148" s="268"/>
      <c r="BU148" s="268"/>
      <c r="BV148" s="268"/>
      <c r="BW148" s="268"/>
      <c r="BX148" s="268"/>
      <c r="BY148" s="268"/>
      <c r="BZ148" s="268"/>
    </row>
    <row r="149" spans="1:78" s="258" customFormat="1" ht="18" customHeight="1" x14ac:dyDescent="0.2">
      <c r="A149" s="265">
        <v>145</v>
      </c>
      <c r="B149" s="420" t="s">
        <v>556</v>
      </c>
      <c r="C149" s="420" t="s">
        <v>465</v>
      </c>
      <c r="D149" s="249" t="s">
        <v>764</v>
      </c>
      <c r="E149" s="249" t="s">
        <v>1553</v>
      </c>
      <c r="F149" s="249" t="s">
        <v>766</v>
      </c>
      <c r="G149" s="332">
        <v>531</v>
      </c>
      <c r="H149" s="266">
        <f t="shared" si="10"/>
        <v>6372</v>
      </c>
      <c r="I149" s="266">
        <f t="shared" si="11"/>
        <v>44.25</v>
      </c>
      <c r="J149" s="266">
        <f t="shared" si="12"/>
        <v>31.250000000000004</v>
      </c>
      <c r="K149" s="405">
        <v>35.4</v>
      </c>
      <c r="L149" s="422">
        <v>0</v>
      </c>
      <c r="M149" s="266">
        <f t="shared" si="13"/>
        <v>110.9</v>
      </c>
      <c r="N149" s="268"/>
      <c r="O149" s="268"/>
      <c r="P149" s="268"/>
      <c r="Q149" s="268"/>
      <c r="R149" s="268"/>
      <c r="S149" s="268"/>
      <c r="T149" s="268"/>
      <c r="U149" s="268"/>
      <c r="V149" s="268"/>
      <c r="W149" s="268"/>
      <c r="X149" s="268"/>
      <c r="Y149" s="268"/>
      <c r="Z149" s="268"/>
      <c r="AA149" s="268"/>
      <c r="AB149" s="268"/>
      <c r="AC149" s="268"/>
      <c r="AD149" s="268"/>
      <c r="AE149" s="268"/>
      <c r="AF149" s="268"/>
      <c r="AG149" s="268"/>
      <c r="AH149" s="268"/>
      <c r="AI149" s="268"/>
      <c r="AJ149" s="268"/>
      <c r="AK149" s="268"/>
      <c r="AL149" s="268"/>
      <c r="AM149" s="268"/>
      <c r="AN149" s="268"/>
      <c r="AO149" s="268"/>
      <c r="AP149" s="268"/>
      <c r="AQ149" s="268"/>
      <c r="AR149" s="268"/>
      <c r="AS149" s="268"/>
      <c r="AT149" s="268"/>
      <c r="AU149" s="268"/>
      <c r="AV149" s="268"/>
      <c r="AW149" s="268"/>
      <c r="AX149" s="268"/>
      <c r="AY149" s="268"/>
      <c r="AZ149" s="268"/>
      <c r="BA149" s="268"/>
      <c r="BB149" s="268"/>
      <c r="BC149" s="268"/>
      <c r="BD149" s="268"/>
      <c r="BE149" s="268"/>
      <c r="BF149" s="268"/>
      <c r="BG149" s="268"/>
      <c r="BH149" s="268"/>
      <c r="BI149" s="268"/>
      <c r="BJ149" s="268"/>
      <c r="BK149" s="268"/>
      <c r="BL149" s="268"/>
      <c r="BM149" s="268"/>
      <c r="BN149" s="268"/>
      <c r="BO149" s="268"/>
      <c r="BP149" s="268"/>
      <c r="BQ149" s="268"/>
      <c r="BR149" s="268"/>
      <c r="BS149" s="268"/>
      <c r="BT149" s="268"/>
      <c r="BU149" s="268"/>
      <c r="BV149" s="268"/>
      <c r="BW149" s="268"/>
      <c r="BX149" s="268"/>
      <c r="BY149" s="268"/>
      <c r="BZ149" s="268"/>
    </row>
    <row r="150" spans="1:78" s="258" customFormat="1" ht="18" customHeight="1" x14ac:dyDescent="0.2">
      <c r="A150" s="267">
        <v>146</v>
      </c>
      <c r="B150" s="420" t="s">
        <v>1679</v>
      </c>
      <c r="C150" s="420" t="s">
        <v>400</v>
      </c>
      <c r="D150" s="249" t="s">
        <v>16</v>
      </c>
      <c r="E150" s="249" t="s">
        <v>1539</v>
      </c>
      <c r="F150" s="249" t="s">
        <v>1945</v>
      </c>
      <c r="G150" s="332">
        <v>393</v>
      </c>
      <c r="H150" s="266">
        <f t="shared" si="10"/>
        <v>4716</v>
      </c>
      <c r="I150" s="266">
        <f t="shared" si="11"/>
        <v>32.75</v>
      </c>
      <c r="J150" s="266">
        <f t="shared" si="12"/>
        <v>31.250000000000004</v>
      </c>
      <c r="K150" s="405">
        <v>0</v>
      </c>
      <c r="L150" s="422">
        <v>0</v>
      </c>
      <c r="M150" s="266">
        <f t="shared" si="13"/>
        <v>64</v>
      </c>
      <c r="N150" s="268"/>
      <c r="O150" s="268"/>
      <c r="P150" s="268"/>
      <c r="Q150" s="268"/>
      <c r="R150" s="268"/>
      <c r="S150" s="268"/>
      <c r="T150" s="268"/>
      <c r="U150" s="268"/>
      <c r="V150" s="268"/>
      <c r="W150" s="268"/>
      <c r="X150" s="268"/>
      <c r="Y150" s="268"/>
      <c r="Z150" s="268"/>
      <c r="AA150" s="268"/>
      <c r="AB150" s="268"/>
      <c r="AC150" s="268"/>
      <c r="AD150" s="268"/>
      <c r="AE150" s="268"/>
      <c r="AF150" s="268"/>
      <c r="AG150" s="268"/>
      <c r="AH150" s="268"/>
      <c r="AI150" s="268"/>
      <c r="AJ150" s="268"/>
      <c r="AK150" s="268"/>
      <c r="AL150" s="268"/>
      <c r="AM150" s="268"/>
      <c r="AN150" s="268"/>
      <c r="AO150" s="268"/>
      <c r="AP150" s="268"/>
      <c r="AQ150" s="268"/>
      <c r="AR150" s="268"/>
      <c r="AS150" s="268"/>
      <c r="AT150" s="268"/>
      <c r="AU150" s="268"/>
      <c r="AV150" s="268"/>
      <c r="AW150" s="268"/>
      <c r="AX150" s="268"/>
      <c r="AY150" s="268"/>
      <c r="AZ150" s="268"/>
      <c r="BA150" s="268"/>
      <c r="BB150" s="268"/>
      <c r="BC150" s="268"/>
      <c r="BD150" s="268"/>
      <c r="BE150" s="268"/>
      <c r="BF150" s="268"/>
      <c r="BG150" s="268"/>
      <c r="BH150" s="268"/>
      <c r="BI150" s="268"/>
      <c r="BJ150" s="268"/>
      <c r="BK150" s="268"/>
      <c r="BL150" s="268"/>
      <c r="BM150" s="268"/>
      <c r="BN150" s="268"/>
      <c r="BO150" s="268"/>
      <c r="BP150" s="268"/>
      <c r="BQ150" s="268"/>
      <c r="BR150" s="268"/>
      <c r="BS150" s="268"/>
      <c r="BT150" s="268"/>
      <c r="BU150" s="268"/>
      <c r="BV150" s="268"/>
      <c r="BW150" s="268"/>
      <c r="BX150" s="268"/>
      <c r="BY150" s="268"/>
      <c r="BZ150" s="268"/>
    </row>
    <row r="151" spans="1:78" s="258" customFormat="1" ht="18" customHeight="1" x14ac:dyDescent="0.2">
      <c r="A151" s="265">
        <v>147</v>
      </c>
      <c r="B151" s="420" t="s">
        <v>559</v>
      </c>
      <c r="C151" s="420" t="s">
        <v>560</v>
      </c>
      <c r="D151" s="249" t="s">
        <v>16</v>
      </c>
      <c r="E151" s="249" t="s">
        <v>1549</v>
      </c>
      <c r="F151" s="249" t="s">
        <v>1947</v>
      </c>
      <c r="G151" s="332">
        <v>1212</v>
      </c>
      <c r="H151" s="266">
        <f t="shared" si="10"/>
        <v>14544</v>
      </c>
      <c r="I151" s="266">
        <f t="shared" si="11"/>
        <v>101</v>
      </c>
      <c r="J151" s="266">
        <f t="shared" si="12"/>
        <v>31.250000000000004</v>
      </c>
      <c r="K151" s="405">
        <v>0</v>
      </c>
      <c r="L151" s="422">
        <v>0</v>
      </c>
      <c r="M151" s="266">
        <f t="shared" si="13"/>
        <v>132.25</v>
      </c>
      <c r="N151" s="268"/>
      <c r="O151" s="268"/>
      <c r="P151" s="268"/>
      <c r="Q151" s="268"/>
      <c r="R151" s="268"/>
      <c r="S151" s="268"/>
      <c r="T151" s="268"/>
      <c r="U151" s="268"/>
      <c r="V151" s="268"/>
      <c r="W151" s="268"/>
      <c r="X151" s="268"/>
      <c r="Y151" s="268"/>
      <c r="Z151" s="268"/>
      <c r="AA151" s="268"/>
      <c r="AB151" s="268"/>
      <c r="AC151" s="268"/>
      <c r="AD151" s="268"/>
      <c r="AE151" s="268"/>
      <c r="AF151" s="268"/>
      <c r="AG151" s="268"/>
      <c r="AH151" s="268"/>
      <c r="AI151" s="268"/>
      <c r="AJ151" s="268"/>
      <c r="AK151" s="268"/>
      <c r="AL151" s="268"/>
      <c r="AM151" s="268"/>
      <c r="AN151" s="268"/>
      <c r="AO151" s="268"/>
      <c r="AP151" s="268"/>
      <c r="AQ151" s="268"/>
      <c r="AR151" s="268"/>
      <c r="AS151" s="268"/>
      <c r="AT151" s="268"/>
      <c r="AU151" s="268"/>
      <c r="AV151" s="268"/>
      <c r="AW151" s="268"/>
      <c r="AX151" s="268"/>
      <c r="AY151" s="268"/>
      <c r="AZ151" s="268"/>
      <c r="BA151" s="268"/>
      <c r="BB151" s="268"/>
      <c r="BC151" s="268"/>
      <c r="BD151" s="268"/>
      <c r="BE151" s="268"/>
      <c r="BF151" s="268"/>
      <c r="BG151" s="268"/>
      <c r="BH151" s="268"/>
      <c r="BI151" s="268"/>
      <c r="BJ151" s="268"/>
      <c r="BK151" s="268"/>
      <c r="BL151" s="268"/>
      <c r="BM151" s="268"/>
      <c r="BN151" s="268"/>
      <c r="BO151" s="268"/>
      <c r="BP151" s="268"/>
      <c r="BQ151" s="268"/>
      <c r="BR151" s="268"/>
      <c r="BS151" s="268"/>
      <c r="BT151" s="268"/>
      <c r="BU151" s="268"/>
      <c r="BV151" s="268"/>
      <c r="BW151" s="268"/>
      <c r="BX151" s="268"/>
      <c r="BY151" s="268"/>
      <c r="BZ151" s="268"/>
    </row>
    <row r="152" spans="1:78" s="258" customFormat="1" ht="18" customHeight="1" x14ac:dyDescent="0.2">
      <c r="A152" s="267">
        <v>148</v>
      </c>
      <c r="B152" s="420" t="s">
        <v>561</v>
      </c>
      <c r="C152" s="420" t="s">
        <v>453</v>
      </c>
      <c r="D152" s="249" t="s">
        <v>764</v>
      </c>
      <c r="E152" s="249" t="s">
        <v>1543</v>
      </c>
      <c r="F152" s="249" t="s">
        <v>766</v>
      </c>
      <c r="G152" s="332">
        <v>531</v>
      </c>
      <c r="H152" s="266">
        <f t="shared" si="10"/>
        <v>6372</v>
      </c>
      <c r="I152" s="266">
        <f t="shared" si="11"/>
        <v>44.25</v>
      </c>
      <c r="J152" s="266">
        <f t="shared" si="12"/>
        <v>31.250000000000004</v>
      </c>
      <c r="K152" s="405">
        <v>0</v>
      </c>
      <c r="L152" s="422">
        <v>0</v>
      </c>
      <c r="M152" s="266">
        <f t="shared" si="13"/>
        <v>75.5</v>
      </c>
      <c r="N152" s="268"/>
      <c r="O152" s="268"/>
      <c r="P152" s="268"/>
      <c r="Q152" s="268"/>
      <c r="R152" s="268"/>
      <c r="S152" s="268"/>
      <c r="T152" s="268"/>
      <c r="U152" s="268"/>
      <c r="V152" s="268"/>
      <c r="W152" s="268"/>
      <c r="X152" s="268"/>
      <c r="Y152" s="268"/>
      <c r="Z152" s="268"/>
      <c r="AA152" s="268"/>
      <c r="AB152" s="268"/>
      <c r="AC152" s="268"/>
      <c r="AD152" s="268"/>
      <c r="AE152" s="268"/>
      <c r="AF152" s="268"/>
      <c r="AG152" s="268"/>
      <c r="AH152" s="268"/>
      <c r="AI152" s="268"/>
      <c r="AJ152" s="268"/>
      <c r="AK152" s="268"/>
      <c r="AL152" s="268"/>
      <c r="AM152" s="268"/>
      <c r="AN152" s="268"/>
      <c r="AO152" s="268"/>
      <c r="AP152" s="268"/>
      <c r="AQ152" s="268"/>
      <c r="AR152" s="268"/>
      <c r="AS152" s="268"/>
      <c r="AT152" s="268"/>
      <c r="AU152" s="268"/>
      <c r="AV152" s="268"/>
      <c r="AW152" s="268"/>
      <c r="AX152" s="268"/>
      <c r="AY152" s="268"/>
      <c r="AZ152" s="268"/>
      <c r="BA152" s="268"/>
      <c r="BB152" s="268"/>
      <c r="BC152" s="268"/>
      <c r="BD152" s="268"/>
      <c r="BE152" s="268"/>
      <c r="BF152" s="268"/>
      <c r="BG152" s="268"/>
      <c r="BH152" s="268"/>
      <c r="BI152" s="268"/>
      <c r="BJ152" s="268"/>
      <c r="BK152" s="268"/>
      <c r="BL152" s="268"/>
      <c r="BM152" s="268"/>
      <c r="BN152" s="268"/>
      <c r="BO152" s="268"/>
      <c r="BP152" s="268"/>
      <c r="BQ152" s="268"/>
      <c r="BR152" s="268"/>
      <c r="BS152" s="268"/>
      <c r="BT152" s="268"/>
      <c r="BU152" s="268"/>
      <c r="BV152" s="268"/>
      <c r="BW152" s="268"/>
      <c r="BX152" s="268"/>
      <c r="BY152" s="268"/>
      <c r="BZ152" s="268"/>
    </row>
    <row r="153" spans="1:78" s="258" customFormat="1" ht="18" customHeight="1" x14ac:dyDescent="0.2">
      <c r="A153" s="265">
        <v>149</v>
      </c>
      <c r="B153" s="420" t="s">
        <v>1442</v>
      </c>
      <c r="C153" s="420" t="s">
        <v>400</v>
      </c>
      <c r="D153" s="249" t="s">
        <v>16</v>
      </c>
      <c r="E153" s="249" t="s">
        <v>1539</v>
      </c>
      <c r="F153" s="249" t="s">
        <v>1945</v>
      </c>
      <c r="G153" s="332">
        <v>393</v>
      </c>
      <c r="H153" s="266">
        <f t="shared" si="10"/>
        <v>4716</v>
      </c>
      <c r="I153" s="266">
        <f t="shared" si="11"/>
        <v>32.75</v>
      </c>
      <c r="J153" s="266">
        <f t="shared" si="12"/>
        <v>31.250000000000004</v>
      </c>
      <c r="K153" s="405">
        <v>0</v>
      </c>
      <c r="L153" s="422">
        <v>0</v>
      </c>
      <c r="M153" s="266">
        <f t="shared" si="13"/>
        <v>64</v>
      </c>
      <c r="N153" s="268"/>
      <c r="O153" s="268"/>
      <c r="P153" s="268"/>
      <c r="Q153" s="268"/>
      <c r="R153" s="268"/>
      <c r="S153" s="268"/>
      <c r="T153" s="268"/>
      <c r="U153" s="268"/>
      <c r="V153" s="268"/>
      <c r="W153" s="268"/>
      <c r="X153" s="268"/>
      <c r="Y153" s="268"/>
      <c r="Z153" s="268"/>
      <c r="AA153" s="268"/>
      <c r="AB153" s="268"/>
      <c r="AC153" s="268"/>
      <c r="AD153" s="268"/>
      <c r="AE153" s="268"/>
      <c r="AF153" s="268"/>
      <c r="AG153" s="268"/>
      <c r="AH153" s="268"/>
      <c r="AI153" s="268"/>
      <c r="AJ153" s="268"/>
      <c r="AK153" s="268"/>
      <c r="AL153" s="268"/>
      <c r="AM153" s="268"/>
      <c r="AN153" s="268"/>
      <c r="AO153" s="268"/>
      <c r="AP153" s="268"/>
      <c r="AQ153" s="268"/>
      <c r="AR153" s="268"/>
      <c r="AS153" s="268"/>
      <c r="AT153" s="268"/>
      <c r="AU153" s="268"/>
      <c r="AV153" s="268"/>
      <c r="AW153" s="268"/>
      <c r="AX153" s="268"/>
      <c r="AY153" s="268"/>
      <c r="AZ153" s="268"/>
      <c r="BA153" s="268"/>
      <c r="BB153" s="268"/>
      <c r="BC153" s="268"/>
      <c r="BD153" s="268"/>
      <c r="BE153" s="268"/>
      <c r="BF153" s="268"/>
      <c r="BG153" s="268"/>
      <c r="BH153" s="268"/>
      <c r="BI153" s="268"/>
      <c r="BJ153" s="268"/>
      <c r="BK153" s="268"/>
      <c r="BL153" s="268"/>
      <c r="BM153" s="268"/>
      <c r="BN153" s="268"/>
      <c r="BO153" s="268"/>
      <c r="BP153" s="268"/>
      <c r="BQ153" s="268"/>
      <c r="BR153" s="268"/>
      <c r="BS153" s="268"/>
      <c r="BT153" s="268"/>
      <c r="BU153" s="268"/>
      <c r="BV153" s="268"/>
      <c r="BW153" s="268"/>
      <c r="BX153" s="268"/>
      <c r="BY153" s="268"/>
      <c r="BZ153" s="268"/>
    </row>
    <row r="154" spans="1:78" s="258" customFormat="1" ht="18" customHeight="1" x14ac:dyDescent="0.2">
      <c r="A154" s="267">
        <v>150</v>
      </c>
      <c r="B154" s="420" t="s">
        <v>562</v>
      </c>
      <c r="C154" s="420" t="s">
        <v>421</v>
      </c>
      <c r="D154" s="249" t="s">
        <v>764</v>
      </c>
      <c r="E154" s="249" t="s">
        <v>1546</v>
      </c>
      <c r="F154" s="249" t="s">
        <v>766</v>
      </c>
      <c r="G154" s="332">
        <v>531</v>
      </c>
      <c r="H154" s="266">
        <f t="shared" si="10"/>
        <v>6372</v>
      </c>
      <c r="I154" s="266">
        <f t="shared" si="11"/>
        <v>44.25</v>
      </c>
      <c r="J154" s="266">
        <f t="shared" si="12"/>
        <v>31.250000000000004</v>
      </c>
      <c r="K154" s="405">
        <v>92.93</v>
      </c>
      <c r="L154" s="422">
        <v>0</v>
      </c>
      <c r="M154" s="266">
        <f t="shared" si="13"/>
        <v>168.43</v>
      </c>
      <c r="N154" s="268"/>
      <c r="O154" s="268"/>
      <c r="P154" s="268"/>
      <c r="Q154" s="268"/>
      <c r="R154" s="268"/>
      <c r="S154" s="268"/>
      <c r="T154" s="268"/>
      <c r="U154" s="268"/>
      <c r="V154" s="268"/>
      <c r="W154" s="268"/>
      <c r="X154" s="268"/>
      <c r="Y154" s="268"/>
      <c r="Z154" s="268"/>
      <c r="AA154" s="268"/>
      <c r="AB154" s="268"/>
      <c r="AC154" s="268"/>
      <c r="AD154" s="268"/>
      <c r="AE154" s="268"/>
      <c r="AF154" s="268"/>
      <c r="AG154" s="268"/>
      <c r="AH154" s="268"/>
      <c r="AI154" s="268"/>
      <c r="AJ154" s="268"/>
      <c r="AK154" s="268"/>
      <c r="AL154" s="268"/>
      <c r="AM154" s="268"/>
      <c r="AN154" s="268"/>
      <c r="AO154" s="268"/>
      <c r="AP154" s="268"/>
      <c r="AQ154" s="268"/>
      <c r="AR154" s="268"/>
      <c r="AS154" s="268"/>
      <c r="AT154" s="268"/>
      <c r="AU154" s="268"/>
      <c r="AV154" s="268"/>
      <c r="AW154" s="268"/>
      <c r="AX154" s="268"/>
      <c r="AY154" s="268"/>
      <c r="AZ154" s="268"/>
      <c r="BA154" s="268"/>
      <c r="BB154" s="268"/>
      <c r="BC154" s="268"/>
      <c r="BD154" s="268"/>
      <c r="BE154" s="268"/>
      <c r="BF154" s="268"/>
      <c r="BG154" s="268"/>
      <c r="BH154" s="268"/>
      <c r="BI154" s="268"/>
      <c r="BJ154" s="268"/>
      <c r="BK154" s="268"/>
      <c r="BL154" s="268"/>
      <c r="BM154" s="268"/>
      <c r="BN154" s="268"/>
      <c r="BO154" s="268"/>
      <c r="BP154" s="268"/>
      <c r="BQ154" s="268"/>
      <c r="BR154" s="268"/>
      <c r="BS154" s="268"/>
      <c r="BT154" s="268"/>
      <c r="BU154" s="268"/>
      <c r="BV154" s="268"/>
      <c r="BW154" s="268"/>
      <c r="BX154" s="268"/>
      <c r="BY154" s="268"/>
      <c r="BZ154" s="268"/>
    </row>
    <row r="155" spans="1:78" s="258" customFormat="1" ht="18" customHeight="1" x14ac:dyDescent="0.2">
      <c r="A155" s="265">
        <v>151</v>
      </c>
      <c r="B155" s="420" t="s">
        <v>1443</v>
      </c>
      <c r="C155" s="420" t="s">
        <v>400</v>
      </c>
      <c r="D155" s="249" t="s">
        <v>16</v>
      </c>
      <c r="E155" s="249" t="s">
        <v>1539</v>
      </c>
      <c r="F155" s="249" t="s">
        <v>1945</v>
      </c>
      <c r="G155" s="332">
        <v>393</v>
      </c>
      <c r="H155" s="266">
        <f t="shared" si="10"/>
        <v>4716</v>
      </c>
      <c r="I155" s="266">
        <f t="shared" si="11"/>
        <v>32.75</v>
      </c>
      <c r="J155" s="266">
        <f t="shared" si="12"/>
        <v>31.250000000000004</v>
      </c>
      <c r="K155" s="405">
        <v>0</v>
      </c>
      <c r="L155" s="422">
        <v>0</v>
      </c>
      <c r="M155" s="266">
        <f t="shared" si="13"/>
        <v>64</v>
      </c>
      <c r="N155" s="268"/>
      <c r="O155" s="268"/>
      <c r="P155" s="268"/>
      <c r="Q155" s="268"/>
      <c r="R155" s="268"/>
      <c r="S155" s="268"/>
      <c r="T155" s="268"/>
      <c r="U155" s="268"/>
      <c r="V155" s="268"/>
      <c r="W155" s="268"/>
      <c r="X155" s="268"/>
      <c r="Y155" s="268"/>
      <c r="Z155" s="268"/>
      <c r="AA155" s="268"/>
      <c r="AB155" s="268"/>
      <c r="AC155" s="268"/>
      <c r="AD155" s="268"/>
      <c r="AE155" s="268"/>
      <c r="AF155" s="268"/>
      <c r="AG155" s="268"/>
      <c r="AH155" s="268"/>
      <c r="AI155" s="268"/>
      <c r="AJ155" s="268"/>
      <c r="AK155" s="268"/>
      <c r="AL155" s="268"/>
      <c r="AM155" s="268"/>
      <c r="AN155" s="268"/>
      <c r="AO155" s="268"/>
      <c r="AP155" s="268"/>
      <c r="AQ155" s="268"/>
      <c r="AR155" s="268"/>
      <c r="AS155" s="268"/>
      <c r="AT155" s="268"/>
      <c r="AU155" s="268"/>
      <c r="AV155" s="268"/>
      <c r="AW155" s="268"/>
      <c r="AX155" s="268"/>
      <c r="AY155" s="268"/>
      <c r="AZ155" s="268"/>
      <c r="BA155" s="268"/>
      <c r="BB155" s="268"/>
      <c r="BC155" s="268"/>
      <c r="BD155" s="268"/>
      <c r="BE155" s="268"/>
      <c r="BF155" s="268"/>
      <c r="BG155" s="268"/>
      <c r="BH155" s="268"/>
      <c r="BI155" s="268"/>
      <c r="BJ155" s="268"/>
      <c r="BK155" s="268"/>
      <c r="BL155" s="268"/>
      <c r="BM155" s="268"/>
      <c r="BN155" s="268"/>
      <c r="BO155" s="268"/>
      <c r="BP155" s="268"/>
      <c r="BQ155" s="268"/>
      <c r="BR155" s="268"/>
      <c r="BS155" s="268"/>
      <c r="BT155" s="268"/>
      <c r="BU155" s="268"/>
      <c r="BV155" s="268"/>
      <c r="BW155" s="268"/>
      <c r="BX155" s="268"/>
      <c r="BY155" s="268"/>
      <c r="BZ155" s="268"/>
    </row>
    <row r="156" spans="1:78" s="258" customFormat="1" ht="18" customHeight="1" x14ac:dyDescent="0.2">
      <c r="A156" s="267">
        <v>152</v>
      </c>
      <c r="B156" s="420" t="s">
        <v>563</v>
      </c>
      <c r="C156" s="420" t="s">
        <v>421</v>
      </c>
      <c r="D156" s="249" t="s">
        <v>764</v>
      </c>
      <c r="E156" s="249" t="s">
        <v>1546</v>
      </c>
      <c r="F156" s="249" t="s">
        <v>766</v>
      </c>
      <c r="G156" s="332">
        <v>531</v>
      </c>
      <c r="H156" s="266">
        <f t="shared" si="10"/>
        <v>6372</v>
      </c>
      <c r="I156" s="266">
        <f t="shared" si="11"/>
        <v>44.25</v>
      </c>
      <c r="J156" s="266">
        <f t="shared" si="12"/>
        <v>31.250000000000004</v>
      </c>
      <c r="K156" s="405">
        <v>0</v>
      </c>
      <c r="L156" s="422">
        <v>0</v>
      </c>
      <c r="M156" s="266">
        <f t="shared" si="13"/>
        <v>75.5</v>
      </c>
      <c r="N156" s="268"/>
      <c r="O156" s="268"/>
      <c r="P156" s="268"/>
      <c r="Q156" s="268"/>
      <c r="R156" s="268"/>
      <c r="S156" s="268"/>
      <c r="T156" s="268"/>
      <c r="U156" s="268"/>
      <c r="V156" s="268"/>
      <c r="W156" s="268"/>
      <c r="X156" s="268"/>
      <c r="Y156" s="268"/>
      <c r="Z156" s="268"/>
      <c r="AA156" s="268"/>
      <c r="AB156" s="268"/>
      <c r="AC156" s="268"/>
      <c r="AD156" s="268"/>
      <c r="AE156" s="268"/>
      <c r="AF156" s="268"/>
      <c r="AG156" s="268"/>
      <c r="AH156" s="268"/>
      <c r="AI156" s="268"/>
      <c r="AJ156" s="268"/>
      <c r="AK156" s="268"/>
      <c r="AL156" s="268"/>
      <c r="AM156" s="268"/>
      <c r="AN156" s="268"/>
      <c r="AO156" s="268"/>
      <c r="AP156" s="268"/>
      <c r="AQ156" s="268"/>
      <c r="AR156" s="268"/>
      <c r="AS156" s="268"/>
      <c r="AT156" s="268"/>
      <c r="AU156" s="268"/>
      <c r="AV156" s="268"/>
      <c r="AW156" s="268"/>
      <c r="AX156" s="268"/>
      <c r="AY156" s="268"/>
      <c r="AZ156" s="268"/>
      <c r="BA156" s="268"/>
      <c r="BB156" s="268"/>
      <c r="BC156" s="268"/>
      <c r="BD156" s="268"/>
      <c r="BE156" s="268"/>
      <c r="BF156" s="268"/>
      <c r="BG156" s="268"/>
      <c r="BH156" s="268"/>
      <c r="BI156" s="268"/>
      <c r="BJ156" s="268"/>
      <c r="BK156" s="268"/>
      <c r="BL156" s="268"/>
      <c r="BM156" s="268"/>
      <c r="BN156" s="268"/>
      <c r="BO156" s="268"/>
      <c r="BP156" s="268"/>
      <c r="BQ156" s="268"/>
      <c r="BR156" s="268"/>
      <c r="BS156" s="268"/>
      <c r="BT156" s="268"/>
      <c r="BU156" s="268"/>
      <c r="BV156" s="268"/>
      <c r="BW156" s="268"/>
      <c r="BX156" s="268"/>
      <c r="BY156" s="268"/>
      <c r="BZ156" s="268"/>
    </row>
    <row r="157" spans="1:78" s="258" customFormat="1" ht="18" customHeight="1" x14ac:dyDescent="0.2">
      <c r="A157" s="265">
        <v>153</v>
      </c>
      <c r="B157" s="420" t="s">
        <v>564</v>
      </c>
      <c r="C157" s="420" t="s">
        <v>768</v>
      </c>
      <c r="D157" s="249" t="s">
        <v>16</v>
      </c>
      <c r="E157" s="249" t="s">
        <v>1580</v>
      </c>
      <c r="F157" s="249" t="s">
        <v>1956</v>
      </c>
      <c r="G157" s="332">
        <v>585</v>
      </c>
      <c r="H157" s="266">
        <f t="shared" si="10"/>
        <v>7020</v>
      </c>
      <c r="I157" s="266">
        <f t="shared" si="11"/>
        <v>48.75</v>
      </c>
      <c r="J157" s="266">
        <f t="shared" si="12"/>
        <v>31.250000000000004</v>
      </c>
      <c r="K157" s="405">
        <v>192.76</v>
      </c>
      <c r="L157" s="422">
        <v>0</v>
      </c>
      <c r="M157" s="266">
        <f t="shared" si="13"/>
        <v>272.76</v>
      </c>
      <c r="N157" s="268"/>
      <c r="O157" s="268"/>
      <c r="P157" s="268"/>
      <c r="Q157" s="268"/>
      <c r="R157" s="268"/>
      <c r="S157" s="268"/>
      <c r="T157" s="268"/>
      <c r="U157" s="268"/>
      <c r="V157" s="268"/>
      <c r="W157" s="268"/>
      <c r="X157" s="268"/>
      <c r="Y157" s="268"/>
      <c r="Z157" s="268"/>
      <c r="AA157" s="268"/>
      <c r="AB157" s="268"/>
      <c r="AC157" s="268"/>
      <c r="AD157" s="268"/>
      <c r="AE157" s="268"/>
      <c r="AF157" s="268"/>
      <c r="AG157" s="268"/>
      <c r="AH157" s="268"/>
      <c r="AI157" s="268"/>
      <c r="AJ157" s="268"/>
      <c r="AK157" s="268"/>
      <c r="AL157" s="268"/>
      <c r="AM157" s="268"/>
      <c r="AN157" s="268"/>
      <c r="AO157" s="268"/>
      <c r="AP157" s="268"/>
      <c r="AQ157" s="268"/>
      <c r="AR157" s="268"/>
      <c r="AS157" s="268"/>
      <c r="AT157" s="268"/>
      <c r="AU157" s="268"/>
      <c r="AV157" s="268"/>
      <c r="AW157" s="268"/>
      <c r="AX157" s="268"/>
      <c r="AY157" s="268"/>
      <c r="AZ157" s="268"/>
      <c r="BA157" s="268"/>
      <c r="BB157" s="268"/>
      <c r="BC157" s="268"/>
      <c r="BD157" s="268"/>
      <c r="BE157" s="268"/>
      <c r="BF157" s="268"/>
      <c r="BG157" s="268"/>
      <c r="BH157" s="268"/>
      <c r="BI157" s="268"/>
      <c r="BJ157" s="268"/>
      <c r="BK157" s="268"/>
      <c r="BL157" s="268"/>
      <c r="BM157" s="268"/>
      <c r="BN157" s="268"/>
      <c r="BO157" s="268"/>
      <c r="BP157" s="268"/>
      <c r="BQ157" s="268"/>
      <c r="BR157" s="268"/>
      <c r="BS157" s="268"/>
      <c r="BT157" s="268"/>
      <c r="BU157" s="268"/>
      <c r="BV157" s="268"/>
      <c r="BW157" s="268"/>
      <c r="BX157" s="268"/>
      <c r="BY157" s="268"/>
      <c r="BZ157" s="268"/>
    </row>
    <row r="158" spans="1:78" s="258" customFormat="1" ht="18" customHeight="1" x14ac:dyDescent="0.2">
      <c r="A158" s="267">
        <v>154</v>
      </c>
      <c r="B158" s="420" t="s">
        <v>565</v>
      </c>
      <c r="C158" s="420" t="s">
        <v>453</v>
      </c>
      <c r="D158" s="249" t="s">
        <v>16</v>
      </c>
      <c r="E158" s="249" t="s">
        <v>1581</v>
      </c>
      <c r="F158" s="249" t="s">
        <v>1956</v>
      </c>
      <c r="G158" s="332">
        <v>531</v>
      </c>
      <c r="H158" s="266">
        <f t="shared" si="10"/>
        <v>6372</v>
      </c>
      <c r="I158" s="266">
        <f t="shared" si="11"/>
        <v>44.25</v>
      </c>
      <c r="J158" s="266">
        <f t="shared" si="12"/>
        <v>31.250000000000004</v>
      </c>
      <c r="K158" s="405">
        <v>0</v>
      </c>
      <c r="L158" s="422">
        <v>0</v>
      </c>
      <c r="M158" s="266">
        <f t="shared" si="13"/>
        <v>75.5</v>
      </c>
      <c r="N158" s="268"/>
      <c r="O158" s="268"/>
      <c r="P158" s="268"/>
      <c r="Q158" s="268"/>
      <c r="R158" s="268"/>
      <c r="S158" s="268"/>
      <c r="T158" s="268"/>
      <c r="U158" s="268"/>
      <c r="V158" s="268"/>
      <c r="W158" s="268"/>
      <c r="X158" s="268"/>
      <c r="Y158" s="268"/>
      <c r="Z158" s="268"/>
      <c r="AA158" s="268"/>
      <c r="AB158" s="268"/>
      <c r="AC158" s="268"/>
      <c r="AD158" s="268"/>
      <c r="AE158" s="268"/>
      <c r="AF158" s="268"/>
      <c r="AG158" s="268"/>
      <c r="AH158" s="268"/>
      <c r="AI158" s="268"/>
      <c r="AJ158" s="268"/>
      <c r="AK158" s="268"/>
      <c r="AL158" s="268"/>
      <c r="AM158" s="268"/>
      <c r="AN158" s="268"/>
      <c r="AO158" s="268"/>
      <c r="AP158" s="268"/>
      <c r="AQ158" s="268"/>
      <c r="AR158" s="268"/>
      <c r="AS158" s="268"/>
      <c r="AT158" s="268"/>
      <c r="AU158" s="268"/>
      <c r="AV158" s="268"/>
      <c r="AW158" s="268"/>
      <c r="AX158" s="268"/>
      <c r="AY158" s="268"/>
      <c r="AZ158" s="268"/>
      <c r="BA158" s="268"/>
      <c r="BB158" s="268"/>
      <c r="BC158" s="268"/>
      <c r="BD158" s="268"/>
      <c r="BE158" s="268"/>
      <c r="BF158" s="268"/>
      <c r="BG158" s="268"/>
      <c r="BH158" s="268"/>
      <c r="BI158" s="268"/>
      <c r="BJ158" s="268"/>
      <c r="BK158" s="268"/>
      <c r="BL158" s="268"/>
      <c r="BM158" s="268"/>
      <c r="BN158" s="268"/>
      <c r="BO158" s="268"/>
      <c r="BP158" s="268"/>
      <c r="BQ158" s="268"/>
      <c r="BR158" s="268"/>
      <c r="BS158" s="268"/>
      <c r="BT158" s="268"/>
      <c r="BU158" s="268"/>
      <c r="BV158" s="268"/>
      <c r="BW158" s="268"/>
      <c r="BX158" s="268"/>
      <c r="BY158" s="268"/>
      <c r="BZ158" s="268"/>
    </row>
    <row r="159" spans="1:78" s="258" customFormat="1" ht="18" customHeight="1" x14ac:dyDescent="0.2">
      <c r="A159" s="265">
        <v>155</v>
      </c>
      <c r="B159" s="420" t="s">
        <v>566</v>
      </c>
      <c r="C159" s="420" t="s">
        <v>400</v>
      </c>
      <c r="D159" s="249" t="s">
        <v>16</v>
      </c>
      <c r="E159" s="249" t="s">
        <v>1539</v>
      </c>
      <c r="F159" s="249" t="s">
        <v>1945</v>
      </c>
      <c r="G159" s="332">
        <v>393</v>
      </c>
      <c r="H159" s="266">
        <f t="shared" si="10"/>
        <v>4716</v>
      </c>
      <c r="I159" s="266">
        <f t="shared" si="11"/>
        <v>32.75</v>
      </c>
      <c r="J159" s="266">
        <f t="shared" si="12"/>
        <v>31.250000000000004</v>
      </c>
      <c r="K159" s="405">
        <v>0</v>
      </c>
      <c r="L159" s="422">
        <v>0</v>
      </c>
      <c r="M159" s="266">
        <f t="shared" si="13"/>
        <v>64</v>
      </c>
      <c r="N159" s="268"/>
      <c r="O159" s="268"/>
      <c r="P159" s="268"/>
      <c r="Q159" s="268"/>
      <c r="R159" s="268"/>
      <c r="S159" s="268"/>
      <c r="T159" s="268"/>
      <c r="U159" s="268"/>
      <c r="V159" s="268"/>
      <c r="W159" s="268"/>
      <c r="X159" s="268"/>
      <c r="Y159" s="268"/>
      <c r="Z159" s="268"/>
      <c r="AA159" s="268"/>
      <c r="AB159" s="268"/>
      <c r="AC159" s="268"/>
      <c r="AD159" s="268"/>
      <c r="AE159" s="268"/>
      <c r="AF159" s="268"/>
      <c r="AG159" s="268"/>
      <c r="AH159" s="268"/>
      <c r="AI159" s="268"/>
      <c r="AJ159" s="268"/>
      <c r="AK159" s="268"/>
      <c r="AL159" s="268"/>
      <c r="AM159" s="268"/>
      <c r="AN159" s="268"/>
      <c r="AO159" s="268"/>
      <c r="AP159" s="268"/>
      <c r="AQ159" s="268"/>
      <c r="AR159" s="268"/>
      <c r="AS159" s="268"/>
      <c r="AT159" s="268"/>
      <c r="AU159" s="268"/>
      <c r="AV159" s="268"/>
      <c r="AW159" s="268"/>
      <c r="AX159" s="268"/>
      <c r="AY159" s="268"/>
      <c r="AZ159" s="268"/>
      <c r="BA159" s="268"/>
      <c r="BB159" s="268"/>
      <c r="BC159" s="268"/>
      <c r="BD159" s="268"/>
      <c r="BE159" s="268"/>
      <c r="BF159" s="268"/>
      <c r="BG159" s="268"/>
      <c r="BH159" s="268"/>
      <c r="BI159" s="268"/>
      <c r="BJ159" s="268"/>
      <c r="BK159" s="268"/>
      <c r="BL159" s="268"/>
      <c r="BM159" s="268"/>
      <c r="BN159" s="268"/>
      <c r="BO159" s="268"/>
      <c r="BP159" s="268"/>
      <c r="BQ159" s="268"/>
      <c r="BR159" s="268"/>
      <c r="BS159" s="268"/>
      <c r="BT159" s="268"/>
      <c r="BU159" s="268"/>
      <c r="BV159" s="268"/>
      <c r="BW159" s="268"/>
      <c r="BX159" s="268"/>
      <c r="BY159" s="268"/>
      <c r="BZ159" s="268"/>
    </row>
    <row r="160" spans="1:78" s="258" customFormat="1" ht="18" customHeight="1" x14ac:dyDescent="0.2">
      <c r="A160" s="267">
        <v>156</v>
      </c>
      <c r="B160" s="420" t="s">
        <v>567</v>
      </c>
      <c r="C160" s="420" t="s">
        <v>400</v>
      </c>
      <c r="D160" s="249" t="s">
        <v>16</v>
      </c>
      <c r="E160" s="249" t="s">
        <v>1539</v>
      </c>
      <c r="F160" s="249" t="s">
        <v>1945</v>
      </c>
      <c r="G160" s="332">
        <v>393</v>
      </c>
      <c r="H160" s="266">
        <f t="shared" si="10"/>
        <v>4716</v>
      </c>
      <c r="I160" s="266">
        <f t="shared" si="11"/>
        <v>32.75</v>
      </c>
      <c r="J160" s="266">
        <f t="shared" si="12"/>
        <v>31.250000000000004</v>
      </c>
      <c r="K160" s="405">
        <v>0</v>
      </c>
      <c r="L160" s="422">
        <v>0</v>
      </c>
      <c r="M160" s="266">
        <f t="shared" si="13"/>
        <v>64</v>
      </c>
      <c r="N160" s="268"/>
      <c r="O160" s="268"/>
      <c r="P160" s="268"/>
      <c r="Q160" s="268"/>
      <c r="R160" s="268"/>
      <c r="S160" s="268"/>
      <c r="T160" s="268"/>
      <c r="U160" s="268"/>
      <c r="V160" s="268"/>
      <c r="W160" s="268"/>
      <c r="X160" s="268"/>
      <c r="Y160" s="268"/>
      <c r="Z160" s="268"/>
      <c r="AA160" s="268"/>
      <c r="AB160" s="268"/>
      <c r="AC160" s="268"/>
      <c r="AD160" s="268"/>
      <c r="AE160" s="268"/>
      <c r="AF160" s="268"/>
      <c r="AG160" s="268"/>
      <c r="AH160" s="268"/>
      <c r="AI160" s="268"/>
      <c r="AJ160" s="268"/>
      <c r="AK160" s="268"/>
      <c r="AL160" s="268"/>
      <c r="AM160" s="268"/>
      <c r="AN160" s="268"/>
      <c r="AO160" s="268"/>
      <c r="AP160" s="268"/>
      <c r="AQ160" s="268"/>
      <c r="AR160" s="268"/>
      <c r="AS160" s="268"/>
      <c r="AT160" s="268"/>
      <c r="AU160" s="268"/>
      <c r="AV160" s="268"/>
      <c r="AW160" s="268"/>
      <c r="AX160" s="268"/>
      <c r="AY160" s="268"/>
      <c r="AZ160" s="268"/>
      <c r="BA160" s="268"/>
      <c r="BB160" s="268"/>
      <c r="BC160" s="268"/>
      <c r="BD160" s="268"/>
      <c r="BE160" s="268"/>
      <c r="BF160" s="268"/>
      <c r="BG160" s="268"/>
      <c r="BH160" s="268"/>
      <c r="BI160" s="268"/>
      <c r="BJ160" s="268"/>
      <c r="BK160" s="268"/>
      <c r="BL160" s="268"/>
      <c r="BM160" s="268"/>
      <c r="BN160" s="268"/>
      <c r="BO160" s="268"/>
      <c r="BP160" s="268"/>
      <c r="BQ160" s="268"/>
      <c r="BR160" s="268"/>
      <c r="BS160" s="268"/>
      <c r="BT160" s="268"/>
      <c r="BU160" s="268"/>
      <c r="BV160" s="268"/>
      <c r="BW160" s="268"/>
      <c r="BX160" s="268"/>
      <c r="BY160" s="268"/>
      <c r="BZ160" s="268"/>
    </row>
    <row r="161" spans="1:78" s="258" customFormat="1" ht="18" customHeight="1" x14ac:dyDescent="0.2">
      <c r="A161" s="265">
        <v>157</v>
      </c>
      <c r="B161" s="420" t="s">
        <v>568</v>
      </c>
      <c r="C161" s="420" t="s">
        <v>445</v>
      </c>
      <c r="D161" s="249" t="s">
        <v>764</v>
      </c>
      <c r="E161" s="249" t="s">
        <v>1556</v>
      </c>
      <c r="F161" s="249" t="s">
        <v>767</v>
      </c>
      <c r="G161" s="332">
        <v>584</v>
      </c>
      <c r="H161" s="266">
        <f t="shared" si="10"/>
        <v>7008</v>
      </c>
      <c r="I161" s="266">
        <f t="shared" si="11"/>
        <v>48.666666666666664</v>
      </c>
      <c r="J161" s="266">
        <f t="shared" si="12"/>
        <v>31.250000000000004</v>
      </c>
      <c r="K161" s="405">
        <v>104.63</v>
      </c>
      <c r="L161" s="422">
        <v>0</v>
      </c>
      <c r="M161" s="266">
        <f t="shared" si="13"/>
        <v>184.54666666666668</v>
      </c>
      <c r="N161" s="268"/>
      <c r="O161" s="268"/>
      <c r="P161" s="268"/>
      <c r="Q161" s="268"/>
      <c r="R161" s="268"/>
      <c r="S161" s="268"/>
      <c r="T161" s="268"/>
      <c r="U161" s="268"/>
      <c r="V161" s="268"/>
      <c r="W161" s="268"/>
      <c r="X161" s="268"/>
      <c r="Y161" s="268"/>
      <c r="Z161" s="268"/>
      <c r="AA161" s="268"/>
      <c r="AB161" s="268"/>
      <c r="AC161" s="268"/>
      <c r="AD161" s="268"/>
      <c r="AE161" s="268"/>
      <c r="AF161" s="268"/>
      <c r="AG161" s="268"/>
      <c r="AH161" s="268"/>
      <c r="AI161" s="268"/>
      <c r="AJ161" s="268"/>
      <c r="AK161" s="268"/>
      <c r="AL161" s="268"/>
      <c r="AM161" s="268"/>
      <c r="AN161" s="268"/>
      <c r="AO161" s="268"/>
      <c r="AP161" s="268"/>
      <c r="AQ161" s="268"/>
      <c r="AR161" s="268"/>
      <c r="AS161" s="268"/>
      <c r="AT161" s="268"/>
      <c r="AU161" s="268"/>
      <c r="AV161" s="268"/>
      <c r="AW161" s="268"/>
      <c r="AX161" s="268"/>
      <c r="AY161" s="268"/>
      <c r="AZ161" s="268"/>
      <c r="BA161" s="268"/>
      <c r="BB161" s="268"/>
      <c r="BC161" s="268"/>
      <c r="BD161" s="268"/>
      <c r="BE161" s="268"/>
      <c r="BF161" s="268"/>
      <c r="BG161" s="268"/>
      <c r="BH161" s="268"/>
      <c r="BI161" s="268"/>
      <c r="BJ161" s="268"/>
      <c r="BK161" s="268"/>
      <c r="BL161" s="268"/>
      <c r="BM161" s="268"/>
      <c r="BN161" s="268"/>
      <c r="BO161" s="268"/>
      <c r="BP161" s="268"/>
      <c r="BQ161" s="268"/>
      <c r="BR161" s="268"/>
      <c r="BS161" s="268"/>
      <c r="BT161" s="268"/>
      <c r="BU161" s="268"/>
      <c r="BV161" s="268"/>
      <c r="BW161" s="268"/>
      <c r="BX161" s="268"/>
      <c r="BY161" s="268"/>
      <c r="BZ161" s="268"/>
    </row>
    <row r="162" spans="1:78" s="258" customFormat="1" ht="18" customHeight="1" x14ac:dyDescent="0.2">
      <c r="A162" s="267">
        <v>158</v>
      </c>
      <c r="B162" s="420" t="s">
        <v>569</v>
      </c>
      <c r="C162" s="420" t="s">
        <v>400</v>
      </c>
      <c r="D162" s="249" t="s">
        <v>16</v>
      </c>
      <c r="E162" s="249" t="s">
        <v>1539</v>
      </c>
      <c r="F162" s="249" t="s">
        <v>1945</v>
      </c>
      <c r="G162" s="332">
        <v>393</v>
      </c>
      <c r="H162" s="266">
        <f t="shared" si="10"/>
        <v>4716</v>
      </c>
      <c r="I162" s="266">
        <f t="shared" si="11"/>
        <v>32.75</v>
      </c>
      <c r="J162" s="266">
        <f t="shared" si="12"/>
        <v>31.250000000000004</v>
      </c>
      <c r="K162" s="405">
        <v>0</v>
      </c>
      <c r="L162" s="422">
        <v>0</v>
      </c>
      <c r="M162" s="266">
        <f t="shared" si="13"/>
        <v>64</v>
      </c>
      <c r="N162" s="268"/>
      <c r="O162" s="268"/>
      <c r="P162" s="268"/>
      <c r="Q162" s="268"/>
      <c r="R162" s="268"/>
      <c r="S162" s="268"/>
      <c r="T162" s="268"/>
      <c r="U162" s="268"/>
      <c r="V162" s="268"/>
      <c r="W162" s="268"/>
      <c r="X162" s="268"/>
      <c r="Y162" s="268"/>
      <c r="Z162" s="268"/>
      <c r="AA162" s="268"/>
      <c r="AB162" s="268"/>
      <c r="AC162" s="268"/>
      <c r="AD162" s="268"/>
      <c r="AE162" s="268"/>
      <c r="AF162" s="268"/>
      <c r="AG162" s="268"/>
      <c r="AH162" s="268"/>
      <c r="AI162" s="268"/>
      <c r="AJ162" s="268"/>
      <c r="AK162" s="268"/>
      <c r="AL162" s="268"/>
      <c r="AM162" s="268"/>
      <c r="AN162" s="268"/>
      <c r="AO162" s="268"/>
      <c r="AP162" s="268"/>
      <c r="AQ162" s="268"/>
      <c r="AR162" s="268"/>
      <c r="AS162" s="268"/>
      <c r="AT162" s="268"/>
      <c r="AU162" s="268"/>
      <c r="AV162" s="268"/>
      <c r="AW162" s="268"/>
      <c r="AX162" s="268"/>
      <c r="AY162" s="268"/>
      <c r="AZ162" s="268"/>
      <c r="BA162" s="268"/>
      <c r="BB162" s="268"/>
      <c r="BC162" s="268"/>
      <c r="BD162" s="268"/>
      <c r="BE162" s="268"/>
      <c r="BF162" s="268"/>
      <c r="BG162" s="268"/>
      <c r="BH162" s="268"/>
      <c r="BI162" s="268"/>
      <c r="BJ162" s="268"/>
      <c r="BK162" s="268"/>
      <c r="BL162" s="268"/>
      <c r="BM162" s="268"/>
      <c r="BN162" s="268"/>
      <c r="BO162" s="268"/>
      <c r="BP162" s="268"/>
      <c r="BQ162" s="268"/>
      <c r="BR162" s="268"/>
      <c r="BS162" s="268"/>
      <c r="BT162" s="268"/>
      <c r="BU162" s="268"/>
      <c r="BV162" s="268"/>
      <c r="BW162" s="268"/>
      <c r="BX162" s="268"/>
      <c r="BY162" s="268"/>
      <c r="BZ162" s="268"/>
    </row>
    <row r="163" spans="1:78" s="258" customFormat="1" ht="18" customHeight="1" x14ac:dyDescent="0.2">
      <c r="A163" s="265">
        <v>159</v>
      </c>
      <c r="B163" s="420" t="s">
        <v>570</v>
      </c>
      <c r="C163" s="420" t="s">
        <v>465</v>
      </c>
      <c r="D163" s="249" t="s">
        <v>764</v>
      </c>
      <c r="E163" s="249" t="s">
        <v>1553</v>
      </c>
      <c r="F163" s="249" t="s">
        <v>766</v>
      </c>
      <c r="G163" s="332">
        <v>531</v>
      </c>
      <c r="H163" s="266">
        <f t="shared" si="10"/>
        <v>6372</v>
      </c>
      <c r="I163" s="266">
        <f t="shared" si="11"/>
        <v>44.25</v>
      </c>
      <c r="J163" s="266">
        <f t="shared" si="12"/>
        <v>31.250000000000004</v>
      </c>
      <c r="K163" s="405">
        <v>141.6</v>
      </c>
      <c r="L163" s="422">
        <v>0</v>
      </c>
      <c r="M163" s="266">
        <f t="shared" si="13"/>
        <v>217.1</v>
      </c>
      <c r="N163" s="268"/>
      <c r="O163" s="268"/>
      <c r="P163" s="268"/>
      <c r="Q163" s="268"/>
      <c r="R163" s="268"/>
      <c r="S163" s="268"/>
      <c r="T163" s="268"/>
      <c r="U163" s="268"/>
      <c r="V163" s="268"/>
      <c r="W163" s="268"/>
      <c r="X163" s="268"/>
      <c r="Y163" s="268"/>
      <c r="Z163" s="268"/>
      <c r="AA163" s="268"/>
      <c r="AB163" s="268"/>
      <c r="AC163" s="268"/>
      <c r="AD163" s="268"/>
      <c r="AE163" s="268"/>
      <c r="AF163" s="268"/>
      <c r="AG163" s="268"/>
      <c r="AH163" s="268"/>
      <c r="AI163" s="268"/>
      <c r="AJ163" s="268"/>
      <c r="AK163" s="268"/>
      <c r="AL163" s="268"/>
      <c r="AM163" s="268"/>
      <c r="AN163" s="268"/>
      <c r="AO163" s="268"/>
      <c r="AP163" s="268"/>
      <c r="AQ163" s="268"/>
      <c r="AR163" s="268"/>
      <c r="AS163" s="268"/>
      <c r="AT163" s="268"/>
      <c r="AU163" s="268"/>
      <c r="AV163" s="268"/>
      <c r="AW163" s="268"/>
      <c r="AX163" s="268"/>
      <c r="AY163" s="268"/>
      <c r="AZ163" s="268"/>
      <c r="BA163" s="268"/>
      <c r="BB163" s="268"/>
      <c r="BC163" s="268"/>
      <c r="BD163" s="268"/>
      <c r="BE163" s="268"/>
      <c r="BF163" s="268"/>
      <c r="BG163" s="268"/>
      <c r="BH163" s="268"/>
      <c r="BI163" s="268"/>
      <c r="BJ163" s="268"/>
      <c r="BK163" s="268"/>
      <c r="BL163" s="268"/>
      <c r="BM163" s="268"/>
      <c r="BN163" s="268"/>
      <c r="BO163" s="268"/>
      <c r="BP163" s="268"/>
      <c r="BQ163" s="268"/>
      <c r="BR163" s="268"/>
      <c r="BS163" s="268"/>
      <c r="BT163" s="268"/>
      <c r="BU163" s="268"/>
      <c r="BV163" s="268"/>
      <c r="BW163" s="268"/>
      <c r="BX163" s="268"/>
      <c r="BY163" s="268"/>
      <c r="BZ163" s="268"/>
    </row>
    <row r="164" spans="1:78" s="258" customFormat="1" ht="18" customHeight="1" x14ac:dyDescent="0.2">
      <c r="A164" s="267">
        <v>160</v>
      </c>
      <c r="B164" s="420" t="s">
        <v>571</v>
      </c>
      <c r="C164" s="420" t="s">
        <v>426</v>
      </c>
      <c r="D164" s="249" t="s">
        <v>16</v>
      </c>
      <c r="E164" s="249" t="s">
        <v>1548</v>
      </c>
      <c r="F164" s="249" t="s">
        <v>1946</v>
      </c>
      <c r="G164" s="332">
        <v>622</v>
      </c>
      <c r="H164" s="266">
        <f t="shared" si="10"/>
        <v>7464</v>
      </c>
      <c r="I164" s="266">
        <f t="shared" si="11"/>
        <v>51.833333333333336</v>
      </c>
      <c r="J164" s="266">
        <f t="shared" si="12"/>
        <v>31.250000000000004</v>
      </c>
      <c r="K164" s="405">
        <v>0</v>
      </c>
      <c r="L164" s="422">
        <v>0</v>
      </c>
      <c r="M164" s="266">
        <f t="shared" si="13"/>
        <v>83.083333333333343</v>
      </c>
      <c r="N164" s="268"/>
      <c r="O164" s="268"/>
      <c r="P164" s="268"/>
      <c r="Q164" s="268"/>
      <c r="R164" s="268"/>
      <c r="S164" s="268"/>
      <c r="T164" s="268"/>
      <c r="U164" s="268"/>
      <c r="V164" s="268"/>
      <c r="W164" s="268"/>
      <c r="X164" s="268"/>
      <c r="Y164" s="268"/>
      <c r="Z164" s="268"/>
      <c r="AA164" s="268"/>
      <c r="AB164" s="268"/>
      <c r="AC164" s="268"/>
      <c r="AD164" s="268"/>
      <c r="AE164" s="268"/>
      <c r="AF164" s="268"/>
      <c r="AG164" s="268"/>
      <c r="AH164" s="268"/>
      <c r="AI164" s="268"/>
      <c r="AJ164" s="268"/>
      <c r="AK164" s="268"/>
      <c r="AL164" s="268"/>
      <c r="AM164" s="268"/>
      <c r="AN164" s="268"/>
      <c r="AO164" s="268"/>
      <c r="AP164" s="268"/>
      <c r="AQ164" s="268"/>
      <c r="AR164" s="268"/>
      <c r="AS164" s="268"/>
      <c r="AT164" s="268"/>
      <c r="AU164" s="268"/>
      <c r="AV164" s="268"/>
      <c r="AW164" s="268"/>
      <c r="AX164" s="268"/>
      <c r="AY164" s="268"/>
      <c r="AZ164" s="268"/>
      <c r="BA164" s="268"/>
      <c r="BB164" s="268"/>
      <c r="BC164" s="268"/>
      <c r="BD164" s="268"/>
      <c r="BE164" s="268"/>
      <c r="BF164" s="268"/>
      <c r="BG164" s="268"/>
      <c r="BH164" s="268"/>
      <c r="BI164" s="268"/>
      <c r="BJ164" s="268"/>
      <c r="BK164" s="268"/>
      <c r="BL164" s="268"/>
      <c r="BM164" s="268"/>
      <c r="BN164" s="268"/>
      <c r="BO164" s="268"/>
      <c r="BP164" s="268"/>
      <c r="BQ164" s="268"/>
      <c r="BR164" s="268"/>
      <c r="BS164" s="268"/>
      <c r="BT164" s="268"/>
      <c r="BU164" s="268"/>
      <c r="BV164" s="268"/>
      <c r="BW164" s="268"/>
      <c r="BX164" s="268"/>
      <c r="BY164" s="268"/>
      <c r="BZ164" s="268"/>
    </row>
    <row r="165" spans="1:78" s="258" customFormat="1" ht="18" customHeight="1" x14ac:dyDescent="0.2">
      <c r="A165" s="265">
        <v>161</v>
      </c>
      <c r="B165" s="420" t="s">
        <v>572</v>
      </c>
      <c r="C165" s="420" t="s">
        <v>414</v>
      </c>
      <c r="D165" s="249" t="s">
        <v>764</v>
      </c>
      <c r="E165" s="249" t="s">
        <v>1546</v>
      </c>
      <c r="F165" s="249" t="s">
        <v>765</v>
      </c>
      <c r="G165" s="332">
        <v>548</v>
      </c>
      <c r="H165" s="266">
        <f t="shared" si="10"/>
        <v>6576</v>
      </c>
      <c r="I165" s="266">
        <f t="shared" si="11"/>
        <v>45.666666666666664</v>
      </c>
      <c r="J165" s="266">
        <f t="shared" si="12"/>
        <v>31.250000000000004</v>
      </c>
      <c r="K165" s="405">
        <v>0</v>
      </c>
      <c r="L165" s="422">
        <v>0</v>
      </c>
      <c r="M165" s="266">
        <f t="shared" si="13"/>
        <v>76.916666666666671</v>
      </c>
      <c r="N165" s="268"/>
      <c r="O165" s="268"/>
      <c r="P165" s="268"/>
      <c r="Q165" s="268"/>
      <c r="R165" s="268"/>
      <c r="S165" s="268"/>
      <c r="T165" s="268"/>
      <c r="U165" s="268"/>
      <c r="V165" s="268"/>
      <c r="W165" s="268"/>
      <c r="X165" s="268"/>
      <c r="Y165" s="268"/>
      <c r="Z165" s="268"/>
      <c r="AA165" s="268"/>
      <c r="AB165" s="268"/>
      <c r="AC165" s="268"/>
      <c r="AD165" s="268"/>
      <c r="AE165" s="268"/>
      <c r="AF165" s="268"/>
      <c r="AG165" s="268"/>
      <c r="AH165" s="268"/>
      <c r="AI165" s="268"/>
      <c r="AJ165" s="268"/>
      <c r="AK165" s="268"/>
      <c r="AL165" s="268"/>
      <c r="AM165" s="268"/>
      <c r="AN165" s="268"/>
      <c r="AO165" s="268"/>
      <c r="AP165" s="268"/>
      <c r="AQ165" s="268"/>
      <c r="AR165" s="268"/>
      <c r="AS165" s="268"/>
      <c r="AT165" s="268"/>
      <c r="AU165" s="268"/>
      <c r="AV165" s="268"/>
      <c r="AW165" s="268"/>
      <c r="AX165" s="268"/>
      <c r="AY165" s="268"/>
      <c r="AZ165" s="268"/>
      <c r="BA165" s="268"/>
      <c r="BB165" s="268"/>
      <c r="BC165" s="268"/>
      <c r="BD165" s="268"/>
      <c r="BE165" s="268"/>
      <c r="BF165" s="268"/>
      <c r="BG165" s="268"/>
      <c r="BH165" s="268"/>
      <c r="BI165" s="268"/>
      <c r="BJ165" s="268"/>
      <c r="BK165" s="268"/>
      <c r="BL165" s="268"/>
      <c r="BM165" s="268"/>
      <c r="BN165" s="268"/>
      <c r="BO165" s="268"/>
      <c r="BP165" s="268"/>
      <c r="BQ165" s="268"/>
      <c r="BR165" s="268"/>
      <c r="BS165" s="268"/>
      <c r="BT165" s="268"/>
      <c r="BU165" s="268"/>
      <c r="BV165" s="268"/>
      <c r="BW165" s="268"/>
      <c r="BX165" s="268"/>
      <c r="BY165" s="268"/>
      <c r="BZ165" s="268"/>
    </row>
    <row r="166" spans="1:78" s="258" customFormat="1" ht="18" customHeight="1" x14ac:dyDescent="0.2">
      <c r="A166" s="267">
        <v>162</v>
      </c>
      <c r="B166" s="420" t="s">
        <v>573</v>
      </c>
      <c r="C166" s="420" t="s">
        <v>574</v>
      </c>
      <c r="D166" s="249" t="s">
        <v>16</v>
      </c>
      <c r="E166" s="249" t="s">
        <v>1551</v>
      </c>
      <c r="F166" s="249" t="s">
        <v>1948</v>
      </c>
      <c r="G166" s="332">
        <v>1086</v>
      </c>
      <c r="H166" s="266">
        <f t="shared" si="10"/>
        <v>13032</v>
      </c>
      <c r="I166" s="266">
        <f t="shared" si="11"/>
        <v>90.5</v>
      </c>
      <c r="J166" s="266">
        <f t="shared" si="12"/>
        <v>31.250000000000004</v>
      </c>
      <c r="K166" s="405">
        <v>0</v>
      </c>
      <c r="L166" s="422">
        <v>0</v>
      </c>
      <c r="M166" s="266">
        <f t="shared" si="13"/>
        <v>121.75</v>
      </c>
      <c r="N166" s="268"/>
      <c r="O166" s="268"/>
      <c r="P166" s="268"/>
      <c r="Q166" s="268"/>
      <c r="R166" s="268"/>
      <c r="S166" s="268"/>
      <c r="T166" s="268"/>
      <c r="U166" s="268"/>
      <c r="V166" s="268"/>
      <c r="W166" s="268"/>
      <c r="X166" s="268"/>
      <c r="Y166" s="268"/>
      <c r="Z166" s="268"/>
      <c r="AA166" s="268"/>
      <c r="AB166" s="268"/>
      <c r="AC166" s="268"/>
      <c r="AD166" s="268"/>
      <c r="AE166" s="268"/>
      <c r="AF166" s="268"/>
      <c r="AG166" s="268"/>
      <c r="AH166" s="268"/>
      <c r="AI166" s="268"/>
      <c r="AJ166" s="268"/>
      <c r="AK166" s="268"/>
      <c r="AL166" s="268"/>
      <c r="AM166" s="268"/>
      <c r="AN166" s="268"/>
      <c r="AO166" s="268"/>
      <c r="AP166" s="268"/>
      <c r="AQ166" s="268"/>
      <c r="AR166" s="268"/>
      <c r="AS166" s="268"/>
      <c r="AT166" s="268"/>
      <c r="AU166" s="268"/>
      <c r="AV166" s="268"/>
      <c r="AW166" s="268"/>
      <c r="AX166" s="268"/>
      <c r="AY166" s="268"/>
      <c r="AZ166" s="268"/>
      <c r="BA166" s="268"/>
      <c r="BB166" s="268"/>
      <c r="BC166" s="268"/>
      <c r="BD166" s="268"/>
      <c r="BE166" s="268"/>
      <c r="BF166" s="268"/>
      <c r="BG166" s="268"/>
      <c r="BH166" s="268"/>
      <c r="BI166" s="268"/>
      <c r="BJ166" s="268"/>
      <c r="BK166" s="268"/>
      <c r="BL166" s="268"/>
      <c r="BM166" s="268"/>
      <c r="BN166" s="268"/>
      <c r="BO166" s="268"/>
      <c r="BP166" s="268"/>
      <c r="BQ166" s="268"/>
      <c r="BR166" s="268"/>
      <c r="BS166" s="268"/>
      <c r="BT166" s="268"/>
      <c r="BU166" s="268"/>
      <c r="BV166" s="268"/>
      <c r="BW166" s="268"/>
      <c r="BX166" s="268"/>
      <c r="BY166" s="268"/>
      <c r="BZ166" s="268"/>
    </row>
    <row r="167" spans="1:78" s="258" customFormat="1" ht="18" customHeight="1" x14ac:dyDescent="0.2">
      <c r="A167" s="265">
        <v>163</v>
      </c>
      <c r="B167" s="420" t="s">
        <v>1447</v>
      </c>
      <c r="C167" s="420" t="s">
        <v>529</v>
      </c>
      <c r="D167" s="249" t="s">
        <v>764</v>
      </c>
      <c r="E167" s="249" t="s">
        <v>1556</v>
      </c>
      <c r="F167" s="249" t="s">
        <v>772</v>
      </c>
      <c r="G167" s="332">
        <v>708</v>
      </c>
      <c r="H167" s="266">
        <f t="shared" si="10"/>
        <v>8496</v>
      </c>
      <c r="I167" s="266">
        <f t="shared" si="11"/>
        <v>59</v>
      </c>
      <c r="J167" s="266">
        <f t="shared" si="12"/>
        <v>31.250000000000004</v>
      </c>
      <c r="K167" s="405">
        <v>94.4</v>
      </c>
      <c r="L167" s="422">
        <v>0</v>
      </c>
      <c r="M167" s="266">
        <f t="shared" si="13"/>
        <v>184.65</v>
      </c>
      <c r="N167" s="268"/>
      <c r="O167" s="268"/>
      <c r="P167" s="268"/>
      <c r="Q167" s="268"/>
      <c r="R167" s="268"/>
      <c r="S167" s="268"/>
      <c r="T167" s="268"/>
      <c r="U167" s="268"/>
      <c r="V167" s="268"/>
      <c r="W167" s="268"/>
      <c r="X167" s="268"/>
      <c r="Y167" s="268"/>
      <c r="Z167" s="268"/>
      <c r="AA167" s="268"/>
      <c r="AB167" s="268"/>
      <c r="AC167" s="268"/>
      <c r="AD167" s="268"/>
      <c r="AE167" s="268"/>
      <c r="AF167" s="268"/>
      <c r="AG167" s="268"/>
      <c r="AH167" s="268"/>
      <c r="AI167" s="268"/>
      <c r="AJ167" s="268"/>
      <c r="AK167" s="268"/>
      <c r="AL167" s="268"/>
      <c r="AM167" s="268"/>
      <c r="AN167" s="268"/>
      <c r="AO167" s="268"/>
      <c r="AP167" s="268"/>
      <c r="AQ167" s="268"/>
      <c r="AR167" s="268"/>
      <c r="AS167" s="268"/>
      <c r="AT167" s="268"/>
      <c r="AU167" s="268"/>
      <c r="AV167" s="268"/>
      <c r="AW167" s="268"/>
      <c r="AX167" s="268"/>
      <c r="AY167" s="268"/>
      <c r="AZ167" s="268"/>
      <c r="BA167" s="268"/>
      <c r="BB167" s="268"/>
      <c r="BC167" s="268"/>
      <c r="BD167" s="268"/>
      <c r="BE167" s="268"/>
      <c r="BF167" s="268"/>
      <c r="BG167" s="268"/>
      <c r="BH167" s="268"/>
      <c r="BI167" s="268"/>
      <c r="BJ167" s="268"/>
      <c r="BK167" s="268"/>
      <c r="BL167" s="268"/>
      <c r="BM167" s="268"/>
      <c r="BN167" s="268"/>
      <c r="BO167" s="268"/>
      <c r="BP167" s="268"/>
      <c r="BQ167" s="268"/>
      <c r="BR167" s="268"/>
      <c r="BS167" s="268"/>
      <c r="BT167" s="268"/>
      <c r="BU167" s="268"/>
      <c r="BV167" s="268"/>
      <c r="BW167" s="268"/>
      <c r="BX167" s="268"/>
      <c r="BY167" s="268"/>
      <c r="BZ167" s="268"/>
    </row>
    <row r="168" spans="1:78" s="258" customFormat="1" ht="18" customHeight="1" x14ac:dyDescent="0.2">
      <c r="A168" s="267">
        <v>164</v>
      </c>
      <c r="B168" s="420" t="s">
        <v>575</v>
      </c>
      <c r="C168" s="420" t="s">
        <v>529</v>
      </c>
      <c r="D168" s="249" t="s">
        <v>764</v>
      </c>
      <c r="E168" s="249" t="s">
        <v>1556</v>
      </c>
      <c r="F168" s="249" t="s">
        <v>772</v>
      </c>
      <c r="G168" s="332">
        <v>708</v>
      </c>
      <c r="H168" s="266">
        <f t="shared" si="10"/>
        <v>8496</v>
      </c>
      <c r="I168" s="266">
        <f t="shared" si="11"/>
        <v>59</v>
      </c>
      <c r="J168" s="266">
        <f t="shared" si="12"/>
        <v>31.250000000000004</v>
      </c>
      <c r="K168" s="405">
        <v>94.4</v>
      </c>
      <c r="L168" s="422">
        <v>0</v>
      </c>
      <c r="M168" s="266">
        <f t="shared" si="13"/>
        <v>184.65</v>
      </c>
      <c r="N168" s="268"/>
      <c r="O168" s="268"/>
      <c r="P168" s="268"/>
      <c r="Q168" s="268"/>
      <c r="R168" s="268"/>
      <c r="S168" s="268"/>
      <c r="T168" s="268"/>
      <c r="U168" s="268"/>
      <c r="V168" s="268"/>
      <c r="W168" s="268"/>
      <c r="X168" s="268"/>
      <c r="Y168" s="268"/>
      <c r="Z168" s="268"/>
      <c r="AA168" s="268"/>
      <c r="AB168" s="268"/>
      <c r="AC168" s="268"/>
      <c r="AD168" s="268"/>
      <c r="AE168" s="268"/>
      <c r="AF168" s="268"/>
      <c r="AG168" s="268"/>
      <c r="AH168" s="268"/>
      <c r="AI168" s="268"/>
      <c r="AJ168" s="268"/>
      <c r="AK168" s="268"/>
      <c r="AL168" s="268"/>
      <c r="AM168" s="268"/>
      <c r="AN168" s="268"/>
      <c r="AO168" s="268"/>
      <c r="AP168" s="268"/>
      <c r="AQ168" s="268"/>
      <c r="AR168" s="268"/>
      <c r="AS168" s="268"/>
      <c r="AT168" s="268"/>
      <c r="AU168" s="268"/>
      <c r="AV168" s="268"/>
      <c r="AW168" s="268"/>
      <c r="AX168" s="268"/>
      <c r="AY168" s="268"/>
      <c r="AZ168" s="268"/>
      <c r="BA168" s="268"/>
      <c r="BB168" s="268"/>
      <c r="BC168" s="268"/>
      <c r="BD168" s="268"/>
      <c r="BE168" s="268"/>
      <c r="BF168" s="268"/>
      <c r="BG168" s="268"/>
      <c r="BH168" s="268"/>
      <c r="BI168" s="268"/>
      <c r="BJ168" s="268"/>
      <c r="BK168" s="268"/>
      <c r="BL168" s="268"/>
      <c r="BM168" s="268"/>
      <c r="BN168" s="268"/>
      <c r="BO168" s="268"/>
      <c r="BP168" s="268"/>
      <c r="BQ168" s="268"/>
      <c r="BR168" s="268"/>
      <c r="BS168" s="268"/>
      <c r="BT168" s="268"/>
      <c r="BU168" s="268"/>
      <c r="BV168" s="268"/>
      <c r="BW168" s="268"/>
      <c r="BX168" s="268"/>
      <c r="BY168" s="268"/>
      <c r="BZ168" s="268"/>
    </row>
    <row r="169" spans="1:78" s="258" customFormat="1" ht="18" customHeight="1" x14ac:dyDescent="0.2">
      <c r="A169" s="265">
        <v>165</v>
      </c>
      <c r="B169" s="420" t="s">
        <v>1448</v>
      </c>
      <c r="C169" s="420" t="s">
        <v>465</v>
      </c>
      <c r="D169" s="249" t="s">
        <v>764</v>
      </c>
      <c r="E169" s="249" t="s">
        <v>1553</v>
      </c>
      <c r="F169" s="249" t="s">
        <v>766</v>
      </c>
      <c r="G169" s="332">
        <v>531</v>
      </c>
      <c r="H169" s="266">
        <f t="shared" si="10"/>
        <v>6372</v>
      </c>
      <c r="I169" s="266">
        <f t="shared" si="11"/>
        <v>44.25</v>
      </c>
      <c r="J169" s="266">
        <f t="shared" si="12"/>
        <v>31.250000000000004</v>
      </c>
      <c r="K169" s="405">
        <v>302.01</v>
      </c>
      <c r="L169" s="422">
        <v>0</v>
      </c>
      <c r="M169" s="266">
        <f t="shared" si="13"/>
        <v>377.51</v>
      </c>
      <c r="N169" s="268"/>
      <c r="O169" s="268"/>
      <c r="P169" s="268"/>
      <c r="Q169" s="268"/>
      <c r="R169" s="268"/>
      <c r="S169" s="268"/>
      <c r="T169" s="268"/>
      <c r="U169" s="268"/>
      <c r="V169" s="268"/>
      <c r="W169" s="268"/>
      <c r="X169" s="268"/>
      <c r="Y169" s="268"/>
      <c r="Z169" s="268"/>
      <c r="AA169" s="268"/>
      <c r="AB169" s="268"/>
      <c r="AC169" s="268"/>
      <c r="AD169" s="268"/>
      <c r="AE169" s="268"/>
      <c r="AF169" s="268"/>
      <c r="AG169" s="268"/>
      <c r="AH169" s="268"/>
      <c r="AI169" s="268"/>
      <c r="AJ169" s="268"/>
      <c r="AK169" s="268"/>
      <c r="AL169" s="268"/>
      <c r="AM169" s="268"/>
      <c r="AN169" s="268"/>
      <c r="AO169" s="268"/>
      <c r="AP169" s="268"/>
      <c r="AQ169" s="268"/>
      <c r="AR169" s="268"/>
      <c r="AS169" s="268"/>
      <c r="AT169" s="268"/>
      <c r="AU169" s="268"/>
      <c r="AV169" s="268"/>
      <c r="AW169" s="268"/>
      <c r="AX169" s="268"/>
      <c r="AY169" s="268"/>
      <c r="AZ169" s="268"/>
      <c r="BA169" s="268"/>
      <c r="BB169" s="268"/>
      <c r="BC169" s="268"/>
      <c r="BD169" s="268"/>
      <c r="BE169" s="268"/>
      <c r="BF169" s="268"/>
      <c r="BG169" s="268"/>
      <c r="BH169" s="268"/>
      <c r="BI169" s="268"/>
      <c r="BJ169" s="268"/>
      <c r="BK169" s="268"/>
      <c r="BL169" s="268"/>
      <c r="BM169" s="268"/>
      <c r="BN169" s="268"/>
      <c r="BO169" s="268"/>
      <c r="BP169" s="268"/>
      <c r="BQ169" s="268"/>
      <c r="BR169" s="268"/>
      <c r="BS169" s="268"/>
      <c r="BT169" s="268"/>
      <c r="BU169" s="268"/>
      <c r="BV169" s="268"/>
      <c r="BW169" s="268"/>
      <c r="BX169" s="268"/>
      <c r="BY169" s="268"/>
      <c r="BZ169" s="268"/>
    </row>
    <row r="170" spans="1:78" s="258" customFormat="1" ht="18" customHeight="1" x14ac:dyDescent="0.2">
      <c r="A170" s="267">
        <v>166</v>
      </c>
      <c r="B170" s="420" t="s">
        <v>576</v>
      </c>
      <c r="C170" s="420" t="s">
        <v>503</v>
      </c>
      <c r="D170" s="249" t="s">
        <v>16</v>
      </c>
      <c r="E170" s="249" t="s">
        <v>1570</v>
      </c>
      <c r="F170" s="249" t="s">
        <v>1946</v>
      </c>
      <c r="G170" s="332">
        <v>622</v>
      </c>
      <c r="H170" s="266">
        <f t="shared" si="10"/>
        <v>7464</v>
      </c>
      <c r="I170" s="266">
        <f t="shared" si="11"/>
        <v>51.833333333333336</v>
      </c>
      <c r="J170" s="266">
        <f t="shared" si="12"/>
        <v>31.250000000000004</v>
      </c>
      <c r="K170" s="405">
        <v>0</v>
      </c>
      <c r="L170" s="422">
        <v>0</v>
      </c>
      <c r="M170" s="266">
        <f t="shared" si="13"/>
        <v>83.083333333333343</v>
      </c>
      <c r="N170" s="268"/>
      <c r="O170" s="268"/>
      <c r="P170" s="268"/>
      <c r="Q170" s="268"/>
      <c r="R170" s="268"/>
      <c r="S170" s="268"/>
      <c r="T170" s="268"/>
      <c r="U170" s="268"/>
      <c r="V170" s="268"/>
      <c r="W170" s="268"/>
      <c r="X170" s="268"/>
      <c r="Y170" s="268"/>
      <c r="Z170" s="268"/>
      <c r="AA170" s="268"/>
      <c r="AB170" s="268"/>
      <c r="AC170" s="268"/>
      <c r="AD170" s="268"/>
      <c r="AE170" s="268"/>
      <c r="AF170" s="268"/>
      <c r="AG170" s="268"/>
      <c r="AH170" s="268"/>
      <c r="AI170" s="268"/>
      <c r="AJ170" s="268"/>
      <c r="AK170" s="268"/>
      <c r="AL170" s="268"/>
      <c r="AM170" s="268"/>
      <c r="AN170" s="268"/>
      <c r="AO170" s="268"/>
      <c r="AP170" s="268"/>
      <c r="AQ170" s="268"/>
      <c r="AR170" s="268"/>
      <c r="AS170" s="268"/>
      <c r="AT170" s="268"/>
      <c r="AU170" s="268"/>
      <c r="AV170" s="268"/>
      <c r="AW170" s="268"/>
      <c r="AX170" s="268"/>
      <c r="AY170" s="268"/>
      <c r="AZ170" s="268"/>
      <c r="BA170" s="268"/>
      <c r="BB170" s="268"/>
      <c r="BC170" s="268"/>
      <c r="BD170" s="268"/>
      <c r="BE170" s="268"/>
      <c r="BF170" s="268"/>
      <c r="BG170" s="268"/>
      <c r="BH170" s="268"/>
      <c r="BI170" s="268"/>
      <c r="BJ170" s="268"/>
      <c r="BK170" s="268"/>
      <c r="BL170" s="268"/>
      <c r="BM170" s="268"/>
      <c r="BN170" s="268"/>
      <c r="BO170" s="268"/>
      <c r="BP170" s="268"/>
      <c r="BQ170" s="268"/>
      <c r="BR170" s="268"/>
      <c r="BS170" s="268"/>
      <c r="BT170" s="268"/>
      <c r="BU170" s="268"/>
      <c r="BV170" s="268"/>
      <c r="BW170" s="268"/>
      <c r="BX170" s="268"/>
      <c r="BY170" s="268"/>
      <c r="BZ170" s="268"/>
    </row>
    <row r="171" spans="1:78" s="258" customFormat="1" ht="18" customHeight="1" x14ac:dyDescent="0.2">
      <c r="A171" s="265">
        <v>167</v>
      </c>
      <c r="B171" s="245" t="s">
        <v>2029</v>
      </c>
      <c r="C171" s="245" t="s">
        <v>2030</v>
      </c>
      <c r="D171" s="249" t="s">
        <v>16</v>
      </c>
      <c r="E171" s="249" t="s">
        <v>1594</v>
      </c>
      <c r="F171" s="249" t="s">
        <v>1947</v>
      </c>
      <c r="G171" s="424">
        <v>1212</v>
      </c>
      <c r="H171" s="266">
        <f t="shared" si="10"/>
        <v>14544</v>
      </c>
      <c r="I171" s="266">
        <f t="shared" si="11"/>
        <v>101</v>
      </c>
      <c r="J171" s="266">
        <f t="shared" si="12"/>
        <v>31.250000000000004</v>
      </c>
      <c r="K171" s="405">
        <v>0</v>
      </c>
      <c r="L171" s="422">
        <v>0</v>
      </c>
      <c r="M171" s="266">
        <f t="shared" si="13"/>
        <v>132.25</v>
      </c>
      <c r="N171" s="268"/>
      <c r="O171" s="268"/>
      <c r="P171" s="268"/>
      <c r="Q171" s="268"/>
      <c r="R171" s="268"/>
      <c r="S171" s="268"/>
      <c r="T171" s="268"/>
      <c r="U171" s="268"/>
      <c r="V171" s="268"/>
      <c r="W171" s="268"/>
      <c r="X171" s="268"/>
      <c r="Y171" s="268"/>
      <c r="Z171" s="268"/>
      <c r="AA171" s="268"/>
      <c r="AB171" s="268"/>
      <c r="AC171" s="268"/>
      <c r="AD171" s="268"/>
      <c r="AE171" s="268"/>
      <c r="AF171" s="268"/>
      <c r="AG171" s="268"/>
      <c r="AH171" s="268"/>
      <c r="AI171" s="268"/>
      <c r="AJ171" s="268"/>
      <c r="AK171" s="268"/>
      <c r="AL171" s="268"/>
      <c r="AM171" s="268"/>
      <c r="AN171" s="268"/>
      <c r="AO171" s="268"/>
      <c r="AP171" s="268"/>
      <c r="AQ171" s="268"/>
      <c r="AR171" s="268"/>
      <c r="AS171" s="268"/>
      <c r="AT171" s="268"/>
      <c r="AU171" s="268"/>
      <c r="AV171" s="268"/>
      <c r="AW171" s="268"/>
      <c r="AX171" s="268"/>
      <c r="AY171" s="268"/>
      <c r="AZ171" s="268"/>
      <c r="BA171" s="268"/>
      <c r="BB171" s="268"/>
      <c r="BC171" s="268"/>
      <c r="BD171" s="268"/>
      <c r="BE171" s="268"/>
      <c r="BF171" s="268"/>
      <c r="BG171" s="268"/>
      <c r="BH171" s="268"/>
      <c r="BI171" s="268"/>
      <c r="BJ171" s="268"/>
      <c r="BK171" s="268"/>
      <c r="BL171" s="268"/>
      <c r="BM171" s="268"/>
      <c r="BN171" s="268"/>
      <c r="BO171" s="268"/>
      <c r="BP171" s="268"/>
      <c r="BQ171" s="268"/>
      <c r="BR171" s="268"/>
      <c r="BS171" s="268"/>
      <c r="BT171" s="268"/>
      <c r="BU171" s="268"/>
      <c r="BV171" s="268"/>
      <c r="BW171" s="268"/>
      <c r="BX171" s="268"/>
      <c r="BY171" s="268"/>
      <c r="BZ171" s="268"/>
    </row>
    <row r="172" spans="1:78" s="258" customFormat="1" ht="18" customHeight="1" x14ac:dyDescent="0.2">
      <c r="A172" s="267">
        <v>168</v>
      </c>
      <c r="B172" s="420" t="s">
        <v>577</v>
      </c>
      <c r="C172" s="420" t="s">
        <v>1450</v>
      </c>
      <c r="D172" s="249" t="s">
        <v>16</v>
      </c>
      <c r="E172" s="249" t="s">
        <v>1540</v>
      </c>
      <c r="F172" s="249" t="s">
        <v>1952</v>
      </c>
      <c r="G172" s="332">
        <v>2308</v>
      </c>
      <c r="H172" s="266">
        <f t="shared" si="10"/>
        <v>27696</v>
      </c>
      <c r="I172" s="266">
        <f t="shared" si="11"/>
        <v>192.33333333333334</v>
      </c>
      <c r="J172" s="266">
        <f t="shared" si="12"/>
        <v>31.250000000000004</v>
      </c>
      <c r="K172" s="405">
        <v>0</v>
      </c>
      <c r="L172" s="422">
        <v>0</v>
      </c>
      <c r="M172" s="266">
        <f t="shared" si="13"/>
        <v>223.58333333333334</v>
      </c>
      <c r="N172" s="268"/>
      <c r="O172" s="268"/>
      <c r="P172" s="268"/>
      <c r="Q172" s="268"/>
      <c r="R172" s="268"/>
      <c r="S172" s="268"/>
      <c r="T172" s="268"/>
      <c r="U172" s="268"/>
      <c r="V172" s="268"/>
      <c r="W172" s="268"/>
      <c r="X172" s="268"/>
      <c r="Y172" s="268"/>
      <c r="Z172" s="268"/>
      <c r="AA172" s="268"/>
      <c r="AB172" s="268"/>
      <c r="AC172" s="268"/>
      <c r="AD172" s="268"/>
      <c r="AE172" s="268"/>
      <c r="AF172" s="268"/>
      <c r="AG172" s="268"/>
      <c r="AH172" s="268"/>
      <c r="AI172" s="268"/>
      <c r="AJ172" s="268"/>
      <c r="AK172" s="268"/>
      <c r="AL172" s="268"/>
      <c r="AM172" s="268"/>
      <c r="AN172" s="268"/>
      <c r="AO172" s="268"/>
      <c r="AP172" s="268"/>
      <c r="AQ172" s="268"/>
      <c r="AR172" s="268"/>
      <c r="AS172" s="268"/>
      <c r="AT172" s="268"/>
      <c r="AU172" s="268"/>
      <c r="AV172" s="268"/>
      <c r="AW172" s="268"/>
      <c r="AX172" s="268"/>
      <c r="AY172" s="268"/>
      <c r="AZ172" s="268"/>
      <c r="BA172" s="268"/>
      <c r="BB172" s="268"/>
      <c r="BC172" s="268"/>
      <c r="BD172" s="268"/>
      <c r="BE172" s="268"/>
      <c r="BF172" s="268"/>
      <c r="BG172" s="268"/>
      <c r="BH172" s="268"/>
      <c r="BI172" s="268"/>
      <c r="BJ172" s="268"/>
      <c r="BK172" s="268"/>
      <c r="BL172" s="268"/>
      <c r="BM172" s="268"/>
      <c r="BN172" s="268"/>
      <c r="BO172" s="268"/>
      <c r="BP172" s="268"/>
      <c r="BQ172" s="268"/>
      <c r="BR172" s="268"/>
      <c r="BS172" s="268"/>
      <c r="BT172" s="268"/>
      <c r="BU172" s="268"/>
      <c r="BV172" s="268"/>
      <c r="BW172" s="268"/>
      <c r="BX172" s="268"/>
      <c r="BY172" s="268"/>
      <c r="BZ172" s="268"/>
    </row>
    <row r="173" spans="1:78" s="258" customFormat="1" ht="18" customHeight="1" x14ac:dyDescent="0.2">
      <c r="A173" s="265">
        <v>169</v>
      </c>
      <c r="B173" s="245" t="s">
        <v>1786</v>
      </c>
      <c r="C173" s="420" t="s">
        <v>445</v>
      </c>
      <c r="D173" s="249" t="s">
        <v>16</v>
      </c>
      <c r="E173" s="249" t="s">
        <v>1556</v>
      </c>
      <c r="F173" s="249" t="s">
        <v>1956</v>
      </c>
      <c r="G173" s="332">
        <v>584</v>
      </c>
      <c r="H173" s="266">
        <f t="shared" si="10"/>
        <v>7008</v>
      </c>
      <c r="I173" s="266">
        <f t="shared" si="11"/>
        <v>48.666666666666664</v>
      </c>
      <c r="J173" s="266">
        <f t="shared" si="12"/>
        <v>31.250000000000004</v>
      </c>
      <c r="K173" s="405">
        <v>61.77</v>
      </c>
      <c r="L173" s="422">
        <v>0</v>
      </c>
      <c r="M173" s="266">
        <f t="shared" si="13"/>
        <v>141.68666666666667</v>
      </c>
      <c r="N173" s="268"/>
      <c r="O173" s="268"/>
      <c r="P173" s="268"/>
      <c r="Q173" s="268"/>
      <c r="R173" s="268"/>
      <c r="S173" s="268"/>
      <c r="T173" s="268"/>
      <c r="U173" s="268"/>
      <c r="V173" s="268"/>
      <c r="W173" s="268"/>
      <c r="X173" s="268"/>
      <c r="Y173" s="268"/>
      <c r="Z173" s="268"/>
      <c r="AA173" s="268"/>
      <c r="AB173" s="268"/>
      <c r="AC173" s="268"/>
      <c r="AD173" s="268"/>
      <c r="AE173" s="268"/>
      <c r="AF173" s="268"/>
      <c r="AG173" s="268"/>
      <c r="AH173" s="268"/>
      <c r="AI173" s="268"/>
      <c r="AJ173" s="268"/>
      <c r="AK173" s="268"/>
      <c r="AL173" s="268"/>
      <c r="AM173" s="268"/>
      <c r="AN173" s="268"/>
      <c r="AO173" s="268"/>
      <c r="AP173" s="268"/>
      <c r="AQ173" s="268"/>
      <c r="AR173" s="268"/>
      <c r="AS173" s="268"/>
      <c r="AT173" s="268"/>
      <c r="AU173" s="268"/>
      <c r="AV173" s="268"/>
      <c r="AW173" s="268"/>
      <c r="AX173" s="268"/>
      <c r="AY173" s="268"/>
      <c r="AZ173" s="268"/>
      <c r="BA173" s="268"/>
      <c r="BB173" s="268"/>
      <c r="BC173" s="268"/>
      <c r="BD173" s="268"/>
      <c r="BE173" s="268"/>
      <c r="BF173" s="268"/>
      <c r="BG173" s="268"/>
      <c r="BH173" s="268"/>
      <c r="BI173" s="268"/>
      <c r="BJ173" s="268"/>
      <c r="BK173" s="268"/>
      <c r="BL173" s="268"/>
      <c r="BM173" s="268"/>
      <c r="BN173" s="268"/>
      <c r="BO173" s="268"/>
      <c r="BP173" s="268"/>
      <c r="BQ173" s="268"/>
      <c r="BR173" s="268"/>
      <c r="BS173" s="268"/>
      <c r="BT173" s="268"/>
      <c r="BU173" s="268"/>
      <c r="BV173" s="268"/>
      <c r="BW173" s="268"/>
      <c r="BX173" s="268"/>
      <c r="BY173" s="268"/>
      <c r="BZ173" s="268"/>
    </row>
    <row r="174" spans="1:78" s="258" customFormat="1" ht="18" customHeight="1" x14ac:dyDescent="0.2">
      <c r="A174" s="267">
        <v>170</v>
      </c>
      <c r="B174" s="420" t="s">
        <v>578</v>
      </c>
      <c r="C174" s="420" t="s">
        <v>445</v>
      </c>
      <c r="D174" s="249" t="s">
        <v>764</v>
      </c>
      <c r="E174" s="249" t="s">
        <v>1556</v>
      </c>
      <c r="F174" s="249" t="s">
        <v>767</v>
      </c>
      <c r="G174" s="332">
        <v>584</v>
      </c>
      <c r="H174" s="266">
        <f t="shared" si="10"/>
        <v>7008</v>
      </c>
      <c r="I174" s="266">
        <f t="shared" si="11"/>
        <v>48.666666666666664</v>
      </c>
      <c r="J174" s="266">
        <f t="shared" si="12"/>
        <v>31.250000000000004</v>
      </c>
      <c r="K174" s="405">
        <v>181.28</v>
      </c>
      <c r="L174" s="422">
        <v>0</v>
      </c>
      <c r="M174" s="266">
        <f t="shared" si="13"/>
        <v>261.19666666666666</v>
      </c>
      <c r="N174" s="268"/>
      <c r="O174" s="268"/>
      <c r="P174" s="268"/>
      <c r="Q174" s="268"/>
      <c r="R174" s="268"/>
      <c r="S174" s="268"/>
      <c r="T174" s="268"/>
      <c r="U174" s="268"/>
      <c r="V174" s="268"/>
      <c r="W174" s="268"/>
      <c r="X174" s="268"/>
      <c r="Y174" s="268"/>
      <c r="Z174" s="268"/>
      <c r="AA174" s="268"/>
      <c r="AB174" s="268"/>
      <c r="AC174" s="268"/>
      <c r="AD174" s="268"/>
      <c r="AE174" s="268"/>
      <c r="AF174" s="268"/>
      <c r="AG174" s="268"/>
      <c r="AH174" s="268"/>
      <c r="AI174" s="268"/>
      <c r="AJ174" s="268"/>
      <c r="AK174" s="268"/>
      <c r="AL174" s="268"/>
      <c r="AM174" s="268"/>
      <c r="AN174" s="268"/>
      <c r="AO174" s="268"/>
      <c r="AP174" s="268"/>
      <c r="AQ174" s="268"/>
      <c r="AR174" s="268"/>
      <c r="AS174" s="268"/>
      <c r="AT174" s="268"/>
      <c r="AU174" s="268"/>
      <c r="AV174" s="268"/>
      <c r="AW174" s="268"/>
      <c r="AX174" s="268"/>
      <c r="AY174" s="268"/>
      <c r="AZ174" s="268"/>
      <c r="BA174" s="268"/>
      <c r="BB174" s="268"/>
      <c r="BC174" s="268"/>
      <c r="BD174" s="268"/>
      <c r="BE174" s="268"/>
      <c r="BF174" s="268"/>
      <c r="BG174" s="268"/>
      <c r="BH174" s="268"/>
      <c r="BI174" s="268"/>
      <c r="BJ174" s="268"/>
      <c r="BK174" s="268"/>
      <c r="BL174" s="268"/>
      <c r="BM174" s="268"/>
      <c r="BN174" s="268"/>
      <c r="BO174" s="268"/>
      <c r="BP174" s="268"/>
      <c r="BQ174" s="268"/>
      <c r="BR174" s="268"/>
      <c r="BS174" s="268"/>
      <c r="BT174" s="268"/>
      <c r="BU174" s="268"/>
      <c r="BV174" s="268"/>
      <c r="BW174" s="268"/>
      <c r="BX174" s="268"/>
      <c r="BY174" s="268"/>
      <c r="BZ174" s="268"/>
    </row>
    <row r="175" spans="1:78" s="258" customFormat="1" ht="18" customHeight="1" x14ac:dyDescent="0.2">
      <c r="A175" s="265">
        <v>171</v>
      </c>
      <c r="B175" s="420" t="s">
        <v>1452</v>
      </c>
      <c r="C175" s="420" t="s">
        <v>400</v>
      </c>
      <c r="D175" s="249" t="s">
        <v>16</v>
      </c>
      <c r="E175" s="249" t="s">
        <v>1539</v>
      </c>
      <c r="F175" s="249" t="s">
        <v>1945</v>
      </c>
      <c r="G175" s="332">
        <v>393</v>
      </c>
      <c r="H175" s="266">
        <f t="shared" si="10"/>
        <v>4716</v>
      </c>
      <c r="I175" s="266">
        <f t="shared" si="11"/>
        <v>32.75</v>
      </c>
      <c r="J175" s="266">
        <f t="shared" si="12"/>
        <v>31.250000000000004</v>
      </c>
      <c r="K175" s="405">
        <v>0</v>
      </c>
      <c r="L175" s="422">
        <v>0</v>
      </c>
      <c r="M175" s="266">
        <f t="shared" si="13"/>
        <v>64</v>
      </c>
      <c r="N175" s="268"/>
      <c r="O175" s="268"/>
      <c r="P175" s="268"/>
      <c r="Q175" s="268"/>
      <c r="R175" s="268"/>
      <c r="S175" s="268"/>
      <c r="T175" s="268"/>
      <c r="U175" s="268"/>
      <c r="V175" s="268"/>
      <c r="W175" s="268"/>
      <c r="X175" s="268"/>
      <c r="Y175" s="268"/>
      <c r="Z175" s="268"/>
      <c r="AA175" s="268"/>
      <c r="AB175" s="268"/>
      <c r="AC175" s="268"/>
      <c r="AD175" s="268"/>
      <c r="AE175" s="268"/>
      <c r="AF175" s="268"/>
      <c r="AG175" s="268"/>
      <c r="AH175" s="268"/>
      <c r="AI175" s="268"/>
      <c r="AJ175" s="268"/>
      <c r="AK175" s="268"/>
      <c r="AL175" s="268"/>
      <c r="AM175" s="268"/>
      <c r="AN175" s="268"/>
      <c r="AO175" s="268"/>
      <c r="AP175" s="268"/>
      <c r="AQ175" s="268"/>
      <c r="AR175" s="268"/>
      <c r="AS175" s="268"/>
      <c r="AT175" s="268"/>
      <c r="AU175" s="268"/>
      <c r="AV175" s="268"/>
      <c r="AW175" s="268"/>
      <c r="AX175" s="268"/>
      <c r="AY175" s="268"/>
      <c r="AZ175" s="268"/>
      <c r="BA175" s="268"/>
      <c r="BB175" s="268"/>
      <c r="BC175" s="268"/>
      <c r="BD175" s="268"/>
      <c r="BE175" s="268"/>
      <c r="BF175" s="268"/>
      <c r="BG175" s="268"/>
      <c r="BH175" s="268"/>
      <c r="BI175" s="268"/>
      <c r="BJ175" s="268"/>
      <c r="BK175" s="268"/>
      <c r="BL175" s="268"/>
      <c r="BM175" s="268"/>
      <c r="BN175" s="268"/>
      <c r="BO175" s="268"/>
      <c r="BP175" s="268"/>
      <c r="BQ175" s="268"/>
      <c r="BR175" s="268"/>
      <c r="BS175" s="268"/>
      <c r="BT175" s="268"/>
      <c r="BU175" s="268"/>
      <c r="BV175" s="268"/>
      <c r="BW175" s="268"/>
      <c r="BX175" s="268"/>
      <c r="BY175" s="268"/>
      <c r="BZ175" s="268"/>
    </row>
    <row r="176" spans="1:78" s="258" customFormat="1" ht="18" customHeight="1" x14ac:dyDescent="0.2">
      <c r="A176" s="267">
        <v>172</v>
      </c>
      <c r="B176" s="420" t="s">
        <v>579</v>
      </c>
      <c r="C176" s="420" t="s">
        <v>412</v>
      </c>
      <c r="D176" s="249" t="s">
        <v>16</v>
      </c>
      <c r="E176" s="249" t="s">
        <v>1542</v>
      </c>
      <c r="F176" s="249" t="s">
        <v>1948</v>
      </c>
      <c r="G176" s="332">
        <v>1086</v>
      </c>
      <c r="H176" s="266">
        <f t="shared" si="10"/>
        <v>13032</v>
      </c>
      <c r="I176" s="266">
        <f t="shared" si="11"/>
        <v>90.5</v>
      </c>
      <c r="J176" s="266">
        <f t="shared" si="12"/>
        <v>31.250000000000004</v>
      </c>
      <c r="K176" s="405">
        <v>0</v>
      </c>
      <c r="L176" s="422">
        <v>0</v>
      </c>
      <c r="M176" s="266">
        <f t="shared" si="13"/>
        <v>121.75</v>
      </c>
      <c r="N176" s="268"/>
      <c r="O176" s="268"/>
      <c r="P176" s="268"/>
      <c r="Q176" s="268"/>
      <c r="R176" s="268"/>
      <c r="S176" s="268"/>
      <c r="T176" s="268"/>
      <c r="U176" s="268"/>
      <c r="V176" s="268"/>
      <c r="W176" s="268"/>
      <c r="X176" s="268"/>
      <c r="Y176" s="268"/>
      <c r="Z176" s="268"/>
      <c r="AA176" s="268"/>
      <c r="AB176" s="268"/>
      <c r="AC176" s="268"/>
      <c r="AD176" s="268"/>
      <c r="AE176" s="268"/>
      <c r="AF176" s="268"/>
      <c r="AG176" s="268"/>
      <c r="AH176" s="268"/>
      <c r="AI176" s="268"/>
      <c r="AJ176" s="268"/>
      <c r="AK176" s="268"/>
      <c r="AL176" s="268"/>
      <c r="AM176" s="268"/>
      <c r="AN176" s="268"/>
      <c r="AO176" s="268"/>
      <c r="AP176" s="268"/>
      <c r="AQ176" s="268"/>
      <c r="AR176" s="268"/>
      <c r="AS176" s="268"/>
      <c r="AT176" s="268"/>
      <c r="AU176" s="268"/>
      <c r="AV176" s="268"/>
      <c r="AW176" s="268"/>
      <c r="AX176" s="268"/>
      <c r="AY176" s="268"/>
      <c r="AZ176" s="268"/>
      <c r="BA176" s="268"/>
      <c r="BB176" s="268"/>
      <c r="BC176" s="268"/>
      <c r="BD176" s="268"/>
      <c r="BE176" s="268"/>
      <c r="BF176" s="268"/>
      <c r="BG176" s="268"/>
      <c r="BH176" s="268"/>
      <c r="BI176" s="268"/>
      <c r="BJ176" s="268"/>
      <c r="BK176" s="268"/>
      <c r="BL176" s="268"/>
      <c r="BM176" s="268"/>
      <c r="BN176" s="268"/>
      <c r="BO176" s="268"/>
      <c r="BP176" s="268"/>
      <c r="BQ176" s="268"/>
      <c r="BR176" s="268"/>
      <c r="BS176" s="268"/>
      <c r="BT176" s="268"/>
      <c r="BU176" s="268"/>
      <c r="BV176" s="268"/>
      <c r="BW176" s="268"/>
      <c r="BX176" s="268"/>
      <c r="BY176" s="268"/>
      <c r="BZ176" s="268"/>
    </row>
    <row r="177" spans="1:78" s="258" customFormat="1" ht="18" customHeight="1" x14ac:dyDescent="0.2">
      <c r="A177" s="265">
        <v>173</v>
      </c>
      <c r="B177" s="420" t="s">
        <v>580</v>
      </c>
      <c r="C177" s="420" t="s">
        <v>1453</v>
      </c>
      <c r="D177" s="249" t="s">
        <v>764</v>
      </c>
      <c r="E177" s="249" t="s">
        <v>1543</v>
      </c>
      <c r="F177" s="249" t="s">
        <v>766</v>
      </c>
      <c r="G177" s="332">
        <v>531</v>
      </c>
      <c r="H177" s="266">
        <f t="shared" si="10"/>
        <v>6372</v>
      </c>
      <c r="I177" s="266">
        <f t="shared" si="11"/>
        <v>44.25</v>
      </c>
      <c r="J177" s="266">
        <f t="shared" si="12"/>
        <v>31.250000000000004</v>
      </c>
      <c r="K177" s="405">
        <v>0</v>
      </c>
      <c r="L177" s="422">
        <v>0</v>
      </c>
      <c r="M177" s="266">
        <f t="shared" si="13"/>
        <v>75.5</v>
      </c>
      <c r="N177" s="268"/>
      <c r="O177" s="268"/>
      <c r="P177" s="268"/>
      <c r="Q177" s="268"/>
      <c r="R177" s="268"/>
      <c r="S177" s="268"/>
      <c r="T177" s="268"/>
      <c r="U177" s="268"/>
      <c r="V177" s="268"/>
      <c r="W177" s="268"/>
      <c r="X177" s="268"/>
      <c r="Y177" s="268"/>
      <c r="Z177" s="268"/>
      <c r="AA177" s="268"/>
      <c r="AB177" s="268"/>
      <c r="AC177" s="268"/>
      <c r="AD177" s="268"/>
      <c r="AE177" s="268"/>
      <c r="AF177" s="268"/>
      <c r="AG177" s="268"/>
      <c r="AH177" s="268"/>
      <c r="AI177" s="268"/>
      <c r="AJ177" s="268"/>
      <c r="AK177" s="268"/>
      <c r="AL177" s="268"/>
      <c r="AM177" s="268"/>
      <c r="AN177" s="268"/>
      <c r="AO177" s="268"/>
      <c r="AP177" s="268"/>
      <c r="AQ177" s="268"/>
      <c r="AR177" s="268"/>
      <c r="AS177" s="268"/>
      <c r="AT177" s="268"/>
      <c r="AU177" s="268"/>
      <c r="AV177" s="268"/>
      <c r="AW177" s="268"/>
      <c r="AX177" s="268"/>
      <c r="AY177" s="268"/>
      <c r="AZ177" s="268"/>
      <c r="BA177" s="268"/>
      <c r="BB177" s="268"/>
      <c r="BC177" s="268"/>
      <c r="BD177" s="268"/>
      <c r="BE177" s="268"/>
      <c r="BF177" s="268"/>
      <c r="BG177" s="268"/>
      <c r="BH177" s="268"/>
      <c r="BI177" s="268"/>
      <c r="BJ177" s="268"/>
      <c r="BK177" s="268"/>
      <c r="BL177" s="268"/>
      <c r="BM177" s="268"/>
      <c r="BN177" s="268"/>
      <c r="BO177" s="268"/>
      <c r="BP177" s="268"/>
      <c r="BQ177" s="268"/>
      <c r="BR177" s="268"/>
      <c r="BS177" s="268"/>
      <c r="BT177" s="268"/>
      <c r="BU177" s="268"/>
      <c r="BV177" s="268"/>
      <c r="BW177" s="268"/>
      <c r="BX177" s="268"/>
      <c r="BY177" s="268"/>
      <c r="BZ177" s="268"/>
    </row>
    <row r="178" spans="1:78" s="258" customFormat="1" ht="18" customHeight="1" x14ac:dyDescent="0.2">
      <c r="A178" s="267">
        <v>174</v>
      </c>
      <c r="B178" s="420" t="s">
        <v>581</v>
      </c>
      <c r="C178" s="420" t="s">
        <v>582</v>
      </c>
      <c r="D178" s="249" t="s">
        <v>16</v>
      </c>
      <c r="E178" s="249" t="s">
        <v>1548</v>
      </c>
      <c r="F178" s="249" t="s">
        <v>1955</v>
      </c>
      <c r="G178" s="332">
        <v>1676</v>
      </c>
      <c r="H178" s="266">
        <f t="shared" si="10"/>
        <v>20112</v>
      </c>
      <c r="I178" s="266">
        <f t="shared" si="11"/>
        <v>139.66666666666666</v>
      </c>
      <c r="J178" s="266">
        <f t="shared" si="12"/>
        <v>31.250000000000004</v>
      </c>
      <c r="K178" s="405">
        <v>0</v>
      </c>
      <c r="L178" s="422">
        <v>0</v>
      </c>
      <c r="M178" s="266">
        <f t="shared" si="13"/>
        <v>170.91666666666666</v>
      </c>
      <c r="N178" s="268"/>
      <c r="O178" s="268"/>
      <c r="P178" s="268"/>
      <c r="Q178" s="268"/>
      <c r="R178" s="268"/>
      <c r="S178" s="268"/>
      <c r="T178" s="268"/>
      <c r="U178" s="268"/>
      <c r="V178" s="268"/>
      <c r="W178" s="268"/>
      <c r="X178" s="268"/>
      <c r="Y178" s="268"/>
      <c r="Z178" s="268"/>
      <c r="AA178" s="268"/>
      <c r="AB178" s="268"/>
      <c r="AC178" s="268"/>
      <c r="AD178" s="268"/>
      <c r="AE178" s="268"/>
      <c r="AF178" s="268"/>
      <c r="AG178" s="268"/>
      <c r="AH178" s="268"/>
      <c r="AI178" s="268"/>
      <c r="AJ178" s="268"/>
      <c r="AK178" s="268"/>
      <c r="AL178" s="268"/>
      <c r="AM178" s="268"/>
      <c r="AN178" s="268"/>
      <c r="AO178" s="268"/>
      <c r="AP178" s="268"/>
      <c r="AQ178" s="268"/>
      <c r="AR178" s="268"/>
      <c r="AS178" s="268"/>
      <c r="AT178" s="268"/>
      <c r="AU178" s="268"/>
      <c r="AV178" s="268"/>
      <c r="AW178" s="268"/>
      <c r="AX178" s="268"/>
      <c r="AY178" s="268"/>
      <c r="AZ178" s="268"/>
      <c r="BA178" s="268"/>
      <c r="BB178" s="268"/>
      <c r="BC178" s="268"/>
      <c r="BD178" s="268"/>
      <c r="BE178" s="268"/>
      <c r="BF178" s="268"/>
      <c r="BG178" s="268"/>
      <c r="BH178" s="268"/>
      <c r="BI178" s="268"/>
      <c r="BJ178" s="268"/>
      <c r="BK178" s="268"/>
      <c r="BL178" s="268"/>
      <c r="BM178" s="268"/>
      <c r="BN178" s="268"/>
      <c r="BO178" s="268"/>
      <c r="BP178" s="268"/>
      <c r="BQ178" s="268"/>
      <c r="BR178" s="268"/>
      <c r="BS178" s="268"/>
      <c r="BT178" s="268"/>
      <c r="BU178" s="268"/>
      <c r="BV178" s="268"/>
      <c r="BW178" s="268"/>
      <c r="BX178" s="268"/>
      <c r="BY178" s="268"/>
      <c r="BZ178" s="268"/>
    </row>
    <row r="179" spans="1:78" s="258" customFormat="1" ht="18" customHeight="1" x14ac:dyDescent="0.2">
      <c r="A179" s="265">
        <v>175</v>
      </c>
      <c r="B179" s="420" t="s">
        <v>583</v>
      </c>
      <c r="C179" s="420" t="s">
        <v>584</v>
      </c>
      <c r="D179" s="249" t="s">
        <v>16</v>
      </c>
      <c r="E179" s="249" t="s">
        <v>1542</v>
      </c>
      <c r="F179" s="249" t="s">
        <v>1945</v>
      </c>
      <c r="G179" s="332">
        <v>390</v>
      </c>
      <c r="H179" s="266">
        <f t="shared" si="10"/>
        <v>4680</v>
      </c>
      <c r="I179" s="266">
        <f t="shared" si="11"/>
        <v>32.5</v>
      </c>
      <c r="J179" s="266">
        <f t="shared" si="12"/>
        <v>31.250000000000004</v>
      </c>
      <c r="K179" s="405">
        <v>0</v>
      </c>
      <c r="L179" s="422">
        <v>0</v>
      </c>
      <c r="M179" s="266">
        <f t="shared" si="13"/>
        <v>63.75</v>
      </c>
      <c r="N179" s="268"/>
      <c r="O179" s="268"/>
      <c r="P179" s="268"/>
      <c r="Q179" s="268"/>
      <c r="R179" s="268"/>
      <c r="S179" s="268"/>
      <c r="T179" s="268"/>
      <c r="U179" s="268"/>
      <c r="V179" s="268"/>
      <c r="W179" s="268"/>
      <c r="X179" s="268"/>
      <c r="Y179" s="268"/>
      <c r="Z179" s="268"/>
      <c r="AA179" s="268"/>
      <c r="AB179" s="268"/>
      <c r="AC179" s="268"/>
      <c r="AD179" s="268"/>
      <c r="AE179" s="268"/>
      <c r="AF179" s="268"/>
      <c r="AG179" s="268"/>
      <c r="AH179" s="268"/>
      <c r="AI179" s="268"/>
      <c r="AJ179" s="268"/>
      <c r="AK179" s="268"/>
      <c r="AL179" s="268"/>
      <c r="AM179" s="268"/>
      <c r="AN179" s="268"/>
      <c r="AO179" s="268"/>
      <c r="AP179" s="268"/>
      <c r="AQ179" s="268"/>
      <c r="AR179" s="268"/>
      <c r="AS179" s="268"/>
      <c r="AT179" s="268"/>
      <c r="AU179" s="268"/>
      <c r="AV179" s="268"/>
      <c r="AW179" s="268"/>
      <c r="AX179" s="268"/>
      <c r="AY179" s="268"/>
      <c r="AZ179" s="268"/>
      <c r="BA179" s="268"/>
      <c r="BB179" s="268"/>
      <c r="BC179" s="268"/>
      <c r="BD179" s="268"/>
      <c r="BE179" s="268"/>
      <c r="BF179" s="268"/>
      <c r="BG179" s="268"/>
      <c r="BH179" s="268"/>
      <c r="BI179" s="268"/>
      <c r="BJ179" s="268"/>
      <c r="BK179" s="268"/>
      <c r="BL179" s="268"/>
      <c r="BM179" s="268"/>
      <c r="BN179" s="268"/>
      <c r="BO179" s="268"/>
      <c r="BP179" s="268"/>
      <c r="BQ179" s="268"/>
      <c r="BR179" s="268"/>
      <c r="BS179" s="268"/>
      <c r="BT179" s="268"/>
      <c r="BU179" s="268"/>
      <c r="BV179" s="268"/>
      <c r="BW179" s="268"/>
      <c r="BX179" s="268"/>
      <c r="BY179" s="268"/>
      <c r="BZ179" s="268"/>
    </row>
    <row r="180" spans="1:78" s="258" customFormat="1" ht="18" customHeight="1" x14ac:dyDescent="0.2">
      <c r="A180" s="267">
        <v>176</v>
      </c>
      <c r="B180" s="420" t="s">
        <v>585</v>
      </c>
      <c r="C180" s="420" t="s">
        <v>400</v>
      </c>
      <c r="D180" s="249" t="s">
        <v>16</v>
      </c>
      <c r="E180" s="249" t="s">
        <v>1539</v>
      </c>
      <c r="F180" s="249" t="s">
        <v>1945</v>
      </c>
      <c r="G180" s="332">
        <v>393</v>
      </c>
      <c r="H180" s="266">
        <f t="shared" si="10"/>
        <v>4716</v>
      </c>
      <c r="I180" s="266">
        <f t="shared" si="11"/>
        <v>32.75</v>
      </c>
      <c r="J180" s="266">
        <f t="shared" si="12"/>
        <v>31.250000000000004</v>
      </c>
      <c r="K180" s="405">
        <v>0</v>
      </c>
      <c r="L180" s="422">
        <v>0</v>
      </c>
      <c r="M180" s="266">
        <f t="shared" si="13"/>
        <v>64</v>
      </c>
      <c r="N180" s="268"/>
      <c r="O180" s="268"/>
      <c r="P180" s="268"/>
      <c r="Q180" s="268"/>
      <c r="R180" s="268"/>
      <c r="S180" s="268"/>
      <c r="T180" s="268"/>
      <c r="U180" s="268"/>
      <c r="V180" s="268"/>
      <c r="W180" s="268"/>
      <c r="X180" s="268"/>
      <c r="Y180" s="268"/>
      <c r="Z180" s="268"/>
      <c r="AA180" s="268"/>
      <c r="AB180" s="268"/>
      <c r="AC180" s="268"/>
      <c r="AD180" s="268"/>
      <c r="AE180" s="268"/>
      <c r="AF180" s="268"/>
      <c r="AG180" s="268"/>
      <c r="AH180" s="268"/>
      <c r="AI180" s="268"/>
      <c r="AJ180" s="268"/>
      <c r="AK180" s="268"/>
      <c r="AL180" s="268"/>
      <c r="AM180" s="268"/>
      <c r="AN180" s="268"/>
      <c r="AO180" s="268"/>
      <c r="AP180" s="268"/>
      <c r="AQ180" s="268"/>
      <c r="AR180" s="268"/>
      <c r="AS180" s="268"/>
      <c r="AT180" s="268"/>
      <c r="AU180" s="268"/>
      <c r="AV180" s="268"/>
      <c r="AW180" s="268"/>
      <c r="AX180" s="268"/>
      <c r="AY180" s="268"/>
      <c r="AZ180" s="268"/>
      <c r="BA180" s="268"/>
      <c r="BB180" s="268"/>
      <c r="BC180" s="268"/>
      <c r="BD180" s="268"/>
      <c r="BE180" s="268"/>
      <c r="BF180" s="268"/>
      <c r="BG180" s="268"/>
      <c r="BH180" s="268"/>
      <c r="BI180" s="268"/>
      <c r="BJ180" s="268"/>
      <c r="BK180" s="268"/>
      <c r="BL180" s="268"/>
      <c r="BM180" s="268"/>
      <c r="BN180" s="268"/>
      <c r="BO180" s="268"/>
      <c r="BP180" s="268"/>
      <c r="BQ180" s="268"/>
      <c r="BR180" s="268"/>
      <c r="BS180" s="268"/>
      <c r="BT180" s="268"/>
      <c r="BU180" s="268"/>
      <c r="BV180" s="268"/>
      <c r="BW180" s="268"/>
      <c r="BX180" s="268"/>
      <c r="BY180" s="268"/>
      <c r="BZ180" s="268"/>
    </row>
    <row r="181" spans="1:78" s="258" customFormat="1" ht="18" customHeight="1" x14ac:dyDescent="0.2">
      <c r="A181" s="265">
        <v>177</v>
      </c>
      <c r="B181" s="420" t="s">
        <v>586</v>
      </c>
      <c r="C181" s="420" t="s">
        <v>587</v>
      </c>
      <c r="D181" s="249" t="s">
        <v>16</v>
      </c>
      <c r="E181" s="249" t="s">
        <v>1582</v>
      </c>
      <c r="F181" s="249" t="s">
        <v>1957</v>
      </c>
      <c r="G181" s="332">
        <v>4508</v>
      </c>
      <c r="H181" s="266">
        <f t="shared" si="10"/>
        <v>54096</v>
      </c>
      <c r="I181" s="266">
        <f t="shared" si="11"/>
        <v>375.66666666666669</v>
      </c>
      <c r="J181" s="266">
        <f t="shared" si="12"/>
        <v>31.250000000000004</v>
      </c>
      <c r="K181" s="405">
        <v>0</v>
      </c>
      <c r="L181" s="422">
        <v>0</v>
      </c>
      <c r="M181" s="266">
        <f t="shared" si="13"/>
        <v>406.91666666666669</v>
      </c>
      <c r="N181" s="268"/>
      <c r="O181" s="268"/>
      <c r="P181" s="268"/>
      <c r="Q181" s="268"/>
      <c r="R181" s="268"/>
      <c r="S181" s="268"/>
      <c r="T181" s="268"/>
      <c r="U181" s="268"/>
      <c r="V181" s="268"/>
      <c r="W181" s="268"/>
      <c r="X181" s="268"/>
      <c r="Y181" s="268"/>
      <c r="Z181" s="268"/>
      <c r="AA181" s="268"/>
      <c r="AB181" s="268"/>
      <c r="AC181" s="268"/>
      <c r="AD181" s="268"/>
      <c r="AE181" s="268"/>
      <c r="AF181" s="268"/>
      <c r="AG181" s="268"/>
      <c r="AH181" s="268"/>
      <c r="AI181" s="268"/>
      <c r="AJ181" s="268"/>
      <c r="AK181" s="268"/>
      <c r="AL181" s="268"/>
      <c r="AM181" s="268"/>
      <c r="AN181" s="268"/>
      <c r="AO181" s="268"/>
      <c r="AP181" s="268"/>
      <c r="AQ181" s="268"/>
      <c r="AR181" s="268"/>
      <c r="AS181" s="268"/>
      <c r="AT181" s="268"/>
      <c r="AU181" s="268"/>
      <c r="AV181" s="268"/>
      <c r="AW181" s="268"/>
      <c r="AX181" s="268"/>
      <c r="AY181" s="268"/>
      <c r="AZ181" s="268"/>
      <c r="BA181" s="268"/>
      <c r="BB181" s="268"/>
      <c r="BC181" s="268"/>
      <c r="BD181" s="268"/>
      <c r="BE181" s="268"/>
      <c r="BF181" s="268"/>
      <c r="BG181" s="268"/>
      <c r="BH181" s="268"/>
      <c r="BI181" s="268"/>
      <c r="BJ181" s="268"/>
      <c r="BK181" s="268"/>
      <c r="BL181" s="268"/>
      <c r="BM181" s="268"/>
      <c r="BN181" s="268"/>
      <c r="BO181" s="268"/>
      <c r="BP181" s="268"/>
      <c r="BQ181" s="268"/>
      <c r="BR181" s="268"/>
      <c r="BS181" s="268"/>
      <c r="BT181" s="268"/>
      <c r="BU181" s="268"/>
      <c r="BV181" s="268"/>
      <c r="BW181" s="268"/>
      <c r="BX181" s="268"/>
      <c r="BY181" s="268"/>
      <c r="BZ181" s="268"/>
    </row>
    <row r="182" spans="1:78" s="258" customFormat="1" ht="18" customHeight="1" x14ac:dyDescent="0.2">
      <c r="A182" s="267">
        <v>178</v>
      </c>
      <c r="B182" s="420" t="s">
        <v>588</v>
      </c>
      <c r="C182" s="420" t="s">
        <v>453</v>
      </c>
      <c r="D182" s="249" t="s">
        <v>764</v>
      </c>
      <c r="E182" s="249" t="s">
        <v>1559</v>
      </c>
      <c r="F182" s="249" t="s">
        <v>766</v>
      </c>
      <c r="G182" s="332">
        <v>531</v>
      </c>
      <c r="H182" s="266">
        <f t="shared" si="10"/>
        <v>6372</v>
      </c>
      <c r="I182" s="266">
        <f t="shared" si="11"/>
        <v>44.25</v>
      </c>
      <c r="J182" s="266">
        <f t="shared" si="12"/>
        <v>31.250000000000004</v>
      </c>
      <c r="K182" s="405">
        <v>212.4</v>
      </c>
      <c r="L182" s="422">
        <v>0</v>
      </c>
      <c r="M182" s="266">
        <f t="shared" si="13"/>
        <v>287.89999999999998</v>
      </c>
      <c r="N182" s="268"/>
      <c r="O182" s="268"/>
      <c r="P182" s="268"/>
      <c r="Q182" s="268"/>
      <c r="R182" s="268"/>
      <c r="S182" s="268"/>
      <c r="T182" s="268"/>
      <c r="U182" s="268"/>
      <c r="V182" s="268"/>
      <c r="W182" s="268"/>
      <c r="X182" s="268"/>
      <c r="Y182" s="268"/>
      <c r="Z182" s="268"/>
      <c r="AA182" s="268"/>
      <c r="AB182" s="268"/>
      <c r="AC182" s="268"/>
      <c r="AD182" s="268"/>
      <c r="AE182" s="268"/>
      <c r="AF182" s="268"/>
      <c r="AG182" s="268"/>
      <c r="AH182" s="268"/>
      <c r="AI182" s="268"/>
      <c r="AJ182" s="268"/>
      <c r="AK182" s="268"/>
      <c r="AL182" s="268"/>
      <c r="AM182" s="268"/>
      <c r="AN182" s="268"/>
      <c r="AO182" s="268"/>
      <c r="AP182" s="268"/>
      <c r="AQ182" s="268"/>
      <c r="AR182" s="268"/>
      <c r="AS182" s="268"/>
      <c r="AT182" s="268"/>
      <c r="AU182" s="268"/>
      <c r="AV182" s="268"/>
      <c r="AW182" s="268"/>
      <c r="AX182" s="268"/>
      <c r="AY182" s="268"/>
      <c r="AZ182" s="268"/>
      <c r="BA182" s="268"/>
      <c r="BB182" s="268"/>
      <c r="BC182" s="268"/>
      <c r="BD182" s="268"/>
      <c r="BE182" s="268"/>
      <c r="BF182" s="268"/>
      <c r="BG182" s="268"/>
      <c r="BH182" s="268"/>
      <c r="BI182" s="268"/>
      <c r="BJ182" s="268"/>
      <c r="BK182" s="268"/>
      <c r="BL182" s="268"/>
      <c r="BM182" s="268"/>
      <c r="BN182" s="268"/>
      <c r="BO182" s="268"/>
      <c r="BP182" s="268"/>
      <c r="BQ182" s="268"/>
      <c r="BR182" s="268"/>
      <c r="BS182" s="268"/>
      <c r="BT182" s="268"/>
      <c r="BU182" s="268"/>
      <c r="BV182" s="268"/>
      <c r="BW182" s="268"/>
      <c r="BX182" s="268"/>
      <c r="BY182" s="268"/>
      <c r="BZ182" s="268"/>
    </row>
    <row r="183" spans="1:78" s="258" customFormat="1" ht="18" customHeight="1" x14ac:dyDescent="0.2">
      <c r="A183" s="265">
        <v>179</v>
      </c>
      <c r="B183" s="420" t="s">
        <v>589</v>
      </c>
      <c r="C183" s="420" t="s">
        <v>421</v>
      </c>
      <c r="D183" s="249" t="s">
        <v>764</v>
      </c>
      <c r="E183" s="249" t="s">
        <v>1556</v>
      </c>
      <c r="F183" s="249" t="s">
        <v>766</v>
      </c>
      <c r="G183" s="332">
        <v>531</v>
      </c>
      <c r="H183" s="266">
        <f t="shared" si="10"/>
        <v>6372</v>
      </c>
      <c r="I183" s="266">
        <f t="shared" si="11"/>
        <v>44.25</v>
      </c>
      <c r="J183" s="266">
        <f t="shared" si="12"/>
        <v>31.250000000000004</v>
      </c>
      <c r="K183" s="405">
        <v>0</v>
      </c>
      <c r="L183" s="422">
        <v>0</v>
      </c>
      <c r="M183" s="266">
        <f t="shared" si="13"/>
        <v>75.5</v>
      </c>
      <c r="N183" s="268"/>
      <c r="O183" s="268"/>
      <c r="P183" s="268"/>
      <c r="Q183" s="268"/>
      <c r="R183" s="268"/>
      <c r="S183" s="268"/>
      <c r="T183" s="268"/>
      <c r="U183" s="268"/>
      <c r="V183" s="268"/>
      <c r="W183" s="268"/>
      <c r="X183" s="268"/>
      <c r="Y183" s="268"/>
      <c r="Z183" s="268"/>
      <c r="AA183" s="268"/>
      <c r="AB183" s="268"/>
      <c r="AC183" s="268"/>
      <c r="AD183" s="268"/>
      <c r="AE183" s="268"/>
      <c r="AF183" s="268"/>
      <c r="AG183" s="268"/>
      <c r="AH183" s="268"/>
      <c r="AI183" s="268"/>
      <c r="AJ183" s="268"/>
      <c r="AK183" s="268"/>
      <c r="AL183" s="268"/>
      <c r="AM183" s="268"/>
      <c r="AN183" s="268"/>
      <c r="AO183" s="268"/>
      <c r="AP183" s="268"/>
      <c r="AQ183" s="268"/>
      <c r="AR183" s="268"/>
      <c r="AS183" s="268"/>
      <c r="AT183" s="268"/>
      <c r="AU183" s="268"/>
      <c r="AV183" s="268"/>
      <c r="AW183" s="268"/>
      <c r="AX183" s="268"/>
      <c r="AY183" s="268"/>
      <c r="AZ183" s="268"/>
      <c r="BA183" s="268"/>
      <c r="BB183" s="268"/>
      <c r="BC183" s="268"/>
      <c r="BD183" s="268"/>
      <c r="BE183" s="268"/>
      <c r="BF183" s="268"/>
      <c r="BG183" s="268"/>
      <c r="BH183" s="268"/>
      <c r="BI183" s="268"/>
      <c r="BJ183" s="268"/>
      <c r="BK183" s="268"/>
      <c r="BL183" s="268"/>
      <c r="BM183" s="268"/>
      <c r="BN183" s="268"/>
      <c r="BO183" s="268"/>
      <c r="BP183" s="268"/>
      <c r="BQ183" s="268"/>
      <c r="BR183" s="268"/>
      <c r="BS183" s="268"/>
      <c r="BT183" s="268"/>
      <c r="BU183" s="268"/>
      <c r="BV183" s="268"/>
      <c r="BW183" s="268"/>
      <c r="BX183" s="268"/>
      <c r="BY183" s="268"/>
      <c r="BZ183" s="268"/>
    </row>
    <row r="184" spans="1:78" s="258" customFormat="1" ht="18" customHeight="1" x14ac:dyDescent="0.2">
      <c r="A184" s="267">
        <v>180</v>
      </c>
      <c r="B184" s="420" t="s">
        <v>590</v>
      </c>
      <c r="C184" s="425" t="s">
        <v>421</v>
      </c>
      <c r="D184" s="249" t="s">
        <v>764</v>
      </c>
      <c r="E184" s="249" t="s">
        <v>1559</v>
      </c>
      <c r="F184" s="249" t="s">
        <v>766</v>
      </c>
      <c r="G184" s="332">
        <v>531</v>
      </c>
      <c r="H184" s="266">
        <f t="shared" si="10"/>
        <v>6372</v>
      </c>
      <c r="I184" s="266">
        <f t="shared" si="11"/>
        <v>44.25</v>
      </c>
      <c r="J184" s="266">
        <f t="shared" si="12"/>
        <v>31.250000000000004</v>
      </c>
      <c r="K184" s="405">
        <v>177</v>
      </c>
      <c r="L184" s="422">
        <v>0</v>
      </c>
      <c r="M184" s="266">
        <f t="shared" si="13"/>
        <v>252.5</v>
      </c>
      <c r="N184" s="268"/>
      <c r="O184" s="268"/>
      <c r="P184" s="268"/>
      <c r="Q184" s="268"/>
      <c r="R184" s="268"/>
      <c r="S184" s="268"/>
      <c r="T184" s="268"/>
      <c r="U184" s="268"/>
      <c r="V184" s="268"/>
      <c r="W184" s="268"/>
      <c r="X184" s="268"/>
      <c r="Y184" s="268"/>
      <c r="Z184" s="268"/>
      <c r="AA184" s="268"/>
      <c r="AB184" s="268"/>
      <c r="AC184" s="268"/>
      <c r="AD184" s="268"/>
      <c r="AE184" s="268"/>
      <c r="AF184" s="268"/>
      <c r="AG184" s="268"/>
      <c r="AH184" s="268"/>
      <c r="AI184" s="268"/>
      <c r="AJ184" s="268"/>
      <c r="AK184" s="268"/>
      <c r="AL184" s="268"/>
      <c r="AM184" s="268"/>
      <c r="AN184" s="268"/>
      <c r="AO184" s="268"/>
      <c r="AP184" s="268"/>
      <c r="AQ184" s="268"/>
      <c r="AR184" s="268"/>
      <c r="AS184" s="268"/>
      <c r="AT184" s="268"/>
      <c r="AU184" s="268"/>
      <c r="AV184" s="268"/>
      <c r="AW184" s="268"/>
      <c r="AX184" s="268"/>
      <c r="AY184" s="268"/>
      <c r="AZ184" s="268"/>
      <c r="BA184" s="268"/>
      <c r="BB184" s="268"/>
      <c r="BC184" s="268"/>
      <c r="BD184" s="268"/>
      <c r="BE184" s="268"/>
      <c r="BF184" s="268"/>
      <c r="BG184" s="268"/>
      <c r="BH184" s="268"/>
      <c r="BI184" s="268"/>
      <c r="BJ184" s="268"/>
      <c r="BK184" s="268"/>
      <c r="BL184" s="268"/>
      <c r="BM184" s="268"/>
      <c r="BN184" s="268"/>
      <c r="BO184" s="268"/>
      <c r="BP184" s="268"/>
      <c r="BQ184" s="268"/>
      <c r="BR184" s="268"/>
      <c r="BS184" s="268"/>
      <c r="BT184" s="268"/>
      <c r="BU184" s="268"/>
      <c r="BV184" s="268"/>
      <c r="BW184" s="268"/>
      <c r="BX184" s="268"/>
      <c r="BY184" s="268"/>
      <c r="BZ184" s="268"/>
    </row>
    <row r="185" spans="1:78" s="258" customFormat="1" ht="18" customHeight="1" x14ac:dyDescent="0.2">
      <c r="A185" s="265">
        <v>181</v>
      </c>
      <c r="B185" s="420" t="s">
        <v>591</v>
      </c>
      <c r="C185" s="420" t="s">
        <v>455</v>
      </c>
      <c r="D185" s="249" t="s">
        <v>16</v>
      </c>
      <c r="E185" s="249" t="s">
        <v>1552</v>
      </c>
      <c r="F185" s="249" t="s">
        <v>1958</v>
      </c>
      <c r="G185" s="332">
        <v>2254</v>
      </c>
      <c r="H185" s="266">
        <f t="shared" si="10"/>
        <v>27048</v>
      </c>
      <c r="I185" s="266">
        <f t="shared" si="11"/>
        <v>187.83333333333334</v>
      </c>
      <c r="J185" s="266">
        <f t="shared" si="12"/>
        <v>31.250000000000004</v>
      </c>
      <c r="K185" s="405">
        <v>0</v>
      </c>
      <c r="L185" s="422">
        <v>0</v>
      </c>
      <c r="M185" s="266">
        <f t="shared" si="13"/>
        <v>219.08333333333334</v>
      </c>
      <c r="N185" s="268"/>
      <c r="O185" s="268"/>
      <c r="P185" s="268"/>
      <c r="Q185" s="268"/>
      <c r="R185" s="268"/>
      <c r="S185" s="268"/>
      <c r="T185" s="268"/>
      <c r="U185" s="268"/>
      <c r="V185" s="268"/>
      <c r="W185" s="268"/>
      <c r="X185" s="268"/>
      <c r="Y185" s="268"/>
      <c r="Z185" s="268"/>
      <c r="AA185" s="268"/>
      <c r="AB185" s="268"/>
      <c r="AC185" s="268"/>
      <c r="AD185" s="268"/>
      <c r="AE185" s="268"/>
      <c r="AF185" s="268"/>
      <c r="AG185" s="268"/>
      <c r="AH185" s="268"/>
      <c r="AI185" s="268"/>
      <c r="AJ185" s="268"/>
      <c r="AK185" s="268"/>
      <c r="AL185" s="268"/>
      <c r="AM185" s="268"/>
      <c r="AN185" s="268"/>
      <c r="AO185" s="268"/>
      <c r="AP185" s="268"/>
      <c r="AQ185" s="268"/>
      <c r="AR185" s="268"/>
      <c r="AS185" s="268"/>
      <c r="AT185" s="268"/>
      <c r="AU185" s="268"/>
      <c r="AV185" s="268"/>
      <c r="AW185" s="268"/>
      <c r="AX185" s="268"/>
      <c r="AY185" s="268"/>
      <c r="AZ185" s="268"/>
      <c r="BA185" s="268"/>
      <c r="BB185" s="268"/>
      <c r="BC185" s="268"/>
      <c r="BD185" s="268"/>
      <c r="BE185" s="268"/>
      <c r="BF185" s="268"/>
      <c r="BG185" s="268"/>
      <c r="BH185" s="268"/>
      <c r="BI185" s="268"/>
      <c r="BJ185" s="268"/>
      <c r="BK185" s="268"/>
      <c r="BL185" s="268"/>
      <c r="BM185" s="268"/>
      <c r="BN185" s="268"/>
      <c r="BO185" s="268"/>
      <c r="BP185" s="268"/>
      <c r="BQ185" s="268"/>
      <c r="BR185" s="268"/>
      <c r="BS185" s="268"/>
      <c r="BT185" s="268"/>
      <c r="BU185" s="268"/>
      <c r="BV185" s="268"/>
      <c r="BW185" s="268"/>
      <c r="BX185" s="268"/>
      <c r="BY185" s="268"/>
      <c r="BZ185" s="268"/>
    </row>
    <row r="186" spans="1:78" s="258" customFormat="1" ht="18" customHeight="1" x14ac:dyDescent="0.2">
      <c r="A186" s="267">
        <v>182</v>
      </c>
      <c r="B186" s="420" t="s">
        <v>592</v>
      </c>
      <c r="C186" s="420" t="s">
        <v>453</v>
      </c>
      <c r="D186" s="249" t="s">
        <v>16</v>
      </c>
      <c r="E186" s="249" t="s">
        <v>1573</v>
      </c>
      <c r="F186" s="249" t="s">
        <v>1956</v>
      </c>
      <c r="G186" s="332">
        <v>531</v>
      </c>
      <c r="H186" s="266">
        <f t="shared" si="10"/>
        <v>6372</v>
      </c>
      <c r="I186" s="266">
        <f t="shared" si="11"/>
        <v>44.25</v>
      </c>
      <c r="J186" s="266">
        <f t="shared" si="12"/>
        <v>31.250000000000004</v>
      </c>
      <c r="K186" s="405">
        <v>177.2</v>
      </c>
      <c r="L186" s="422">
        <v>0</v>
      </c>
      <c r="M186" s="266">
        <f t="shared" si="13"/>
        <v>252.7</v>
      </c>
      <c r="N186" s="268"/>
      <c r="O186" s="268"/>
      <c r="P186" s="268"/>
      <c r="Q186" s="268"/>
      <c r="R186" s="268"/>
      <c r="S186" s="268"/>
      <c r="T186" s="268"/>
      <c r="U186" s="268"/>
      <c r="V186" s="268"/>
      <c r="W186" s="268"/>
      <c r="X186" s="268"/>
      <c r="Y186" s="268"/>
      <c r="Z186" s="268"/>
      <c r="AA186" s="268"/>
      <c r="AB186" s="268"/>
      <c r="AC186" s="268"/>
      <c r="AD186" s="268"/>
      <c r="AE186" s="268"/>
      <c r="AF186" s="268"/>
      <c r="AG186" s="268"/>
      <c r="AH186" s="268"/>
      <c r="AI186" s="268"/>
      <c r="AJ186" s="268"/>
      <c r="AK186" s="268"/>
      <c r="AL186" s="268"/>
      <c r="AM186" s="268"/>
      <c r="AN186" s="268"/>
      <c r="AO186" s="268"/>
      <c r="AP186" s="268"/>
      <c r="AQ186" s="268"/>
      <c r="AR186" s="268"/>
      <c r="AS186" s="268"/>
      <c r="AT186" s="268"/>
      <c r="AU186" s="268"/>
      <c r="AV186" s="268"/>
      <c r="AW186" s="268"/>
      <c r="AX186" s="268"/>
      <c r="AY186" s="268"/>
      <c r="AZ186" s="268"/>
      <c r="BA186" s="268"/>
      <c r="BB186" s="268"/>
      <c r="BC186" s="268"/>
      <c r="BD186" s="268"/>
      <c r="BE186" s="268"/>
      <c r="BF186" s="268"/>
      <c r="BG186" s="268"/>
      <c r="BH186" s="268"/>
      <c r="BI186" s="268"/>
      <c r="BJ186" s="268"/>
      <c r="BK186" s="268"/>
      <c r="BL186" s="268"/>
      <c r="BM186" s="268"/>
      <c r="BN186" s="268"/>
      <c r="BO186" s="268"/>
      <c r="BP186" s="268"/>
      <c r="BQ186" s="268"/>
      <c r="BR186" s="268"/>
      <c r="BS186" s="268"/>
      <c r="BT186" s="268"/>
      <c r="BU186" s="268"/>
      <c r="BV186" s="268"/>
      <c r="BW186" s="268"/>
      <c r="BX186" s="268"/>
      <c r="BY186" s="268"/>
      <c r="BZ186" s="268"/>
    </row>
    <row r="187" spans="1:78" s="258" customFormat="1" ht="18" customHeight="1" x14ac:dyDescent="0.2">
      <c r="A187" s="265">
        <v>183</v>
      </c>
      <c r="B187" s="420" t="s">
        <v>593</v>
      </c>
      <c r="C187" s="420" t="s">
        <v>1456</v>
      </c>
      <c r="D187" s="249" t="s">
        <v>16</v>
      </c>
      <c r="E187" s="249" t="s">
        <v>1583</v>
      </c>
      <c r="F187" s="249" t="s">
        <v>1952</v>
      </c>
      <c r="G187" s="332">
        <v>2308</v>
      </c>
      <c r="H187" s="266">
        <f t="shared" si="10"/>
        <v>27696</v>
      </c>
      <c r="I187" s="266">
        <f t="shared" si="11"/>
        <v>192.33333333333334</v>
      </c>
      <c r="J187" s="266">
        <f t="shared" si="12"/>
        <v>31.250000000000004</v>
      </c>
      <c r="K187" s="405">
        <v>0</v>
      </c>
      <c r="L187" s="422">
        <v>0</v>
      </c>
      <c r="M187" s="266">
        <f t="shared" si="13"/>
        <v>223.58333333333334</v>
      </c>
      <c r="N187" s="268"/>
      <c r="O187" s="268"/>
      <c r="P187" s="268"/>
      <c r="Q187" s="268"/>
      <c r="R187" s="268"/>
      <c r="S187" s="268"/>
      <c r="T187" s="268"/>
      <c r="U187" s="268"/>
      <c r="V187" s="268"/>
      <c r="W187" s="268"/>
      <c r="X187" s="268"/>
      <c r="Y187" s="268"/>
      <c r="Z187" s="268"/>
      <c r="AA187" s="268"/>
      <c r="AB187" s="268"/>
      <c r="AC187" s="268"/>
      <c r="AD187" s="268"/>
      <c r="AE187" s="268"/>
      <c r="AF187" s="268"/>
      <c r="AG187" s="268"/>
      <c r="AH187" s="268"/>
      <c r="AI187" s="268"/>
      <c r="AJ187" s="268"/>
      <c r="AK187" s="268"/>
      <c r="AL187" s="268"/>
      <c r="AM187" s="268"/>
      <c r="AN187" s="268"/>
      <c r="AO187" s="268"/>
      <c r="AP187" s="268"/>
      <c r="AQ187" s="268"/>
      <c r="AR187" s="268"/>
      <c r="AS187" s="268"/>
      <c r="AT187" s="268"/>
      <c r="AU187" s="268"/>
      <c r="AV187" s="268"/>
      <c r="AW187" s="268"/>
      <c r="AX187" s="268"/>
      <c r="AY187" s="268"/>
      <c r="AZ187" s="268"/>
      <c r="BA187" s="268"/>
      <c r="BB187" s="268"/>
      <c r="BC187" s="268"/>
      <c r="BD187" s="268"/>
      <c r="BE187" s="268"/>
      <c r="BF187" s="268"/>
      <c r="BG187" s="268"/>
      <c r="BH187" s="268"/>
      <c r="BI187" s="268"/>
      <c r="BJ187" s="268"/>
      <c r="BK187" s="268"/>
      <c r="BL187" s="268"/>
      <c r="BM187" s="268"/>
      <c r="BN187" s="268"/>
      <c r="BO187" s="268"/>
      <c r="BP187" s="268"/>
      <c r="BQ187" s="268"/>
      <c r="BR187" s="268"/>
      <c r="BS187" s="268"/>
      <c r="BT187" s="268"/>
      <c r="BU187" s="268"/>
      <c r="BV187" s="268"/>
      <c r="BW187" s="268"/>
      <c r="BX187" s="268"/>
      <c r="BY187" s="268"/>
      <c r="BZ187" s="268"/>
    </row>
    <row r="188" spans="1:78" s="258" customFormat="1" ht="18" customHeight="1" x14ac:dyDescent="0.2">
      <c r="A188" s="267">
        <v>184</v>
      </c>
      <c r="B188" s="420" t="s">
        <v>1787</v>
      </c>
      <c r="C188" s="420" t="s">
        <v>445</v>
      </c>
      <c r="D188" s="249" t="s">
        <v>16</v>
      </c>
      <c r="E188" s="249" t="s">
        <v>1556</v>
      </c>
      <c r="F188" s="249" t="s">
        <v>1956</v>
      </c>
      <c r="G188" s="332">
        <v>584</v>
      </c>
      <c r="H188" s="266">
        <f t="shared" si="10"/>
        <v>7008</v>
      </c>
      <c r="I188" s="266">
        <f t="shared" si="11"/>
        <v>48.666666666666664</v>
      </c>
      <c r="J188" s="266">
        <f t="shared" si="12"/>
        <v>31.250000000000004</v>
      </c>
      <c r="K188" s="405">
        <v>0</v>
      </c>
      <c r="L188" s="422">
        <v>0</v>
      </c>
      <c r="M188" s="266">
        <f t="shared" si="13"/>
        <v>79.916666666666671</v>
      </c>
      <c r="N188" s="268"/>
      <c r="O188" s="268"/>
      <c r="P188" s="268"/>
      <c r="Q188" s="268"/>
      <c r="R188" s="268"/>
      <c r="S188" s="268"/>
      <c r="T188" s="268"/>
      <c r="U188" s="268"/>
      <c r="V188" s="268"/>
      <c r="W188" s="268"/>
      <c r="X188" s="268"/>
      <c r="Y188" s="268"/>
      <c r="Z188" s="268"/>
      <c r="AA188" s="268"/>
      <c r="AB188" s="268"/>
      <c r="AC188" s="268"/>
      <c r="AD188" s="268"/>
      <c r="AE188" s="268"/>
      <c r="AF188" s="268"/>
      <c r="AG188" s="268"/>
      <c r="AH188" s="268"/>
      <c r="AI188" s="268"/>
      <c r="AJ188" s="268"/>
      <c r="AK188" s="268"/>
      <c r="AL188" s="268"/>
      <c r="AM188" s="268"/>
      <c r="AN188" s="268"/>
      <c r="AO188" s="268"/>
      <c r="AP188" s="268"/>
      <c r="AQ188" s="268"/>
      <c r="AR188" s="268"/>
      <c r="AS188" s="268"/>
      <c r="AT188" s="268"/>
      <c r="AU188" s="268"/>
      <c r="AV188" s="268"/>
      <c r="AW188" s="268"/>
      <c r="AX188" s="268"/>
      <c r="AY188" s="268"/>
      <c r="AZ188" s="268"/>
      <c r="BA188" s="268"/>
      <c r="BB188" s="268"/>
      <c r="BC188" s="268"/>
      <c r="BD188" s="268"/>
      <c r="BE188" s="268"/>
      <c r="BF188" s="268"/>
      <c r="BG188" s="268"/>
      <c r="BH188" s="268"/>
      <c r="BI188" s="268"/>
      <c r="BJ188" s="268"/>
      <c r="BK188" s="268"/>
      <c r="BL188" s="268"/>
      <c r="BM188" s="268"/>
      <c r="BN188" s="268"/>
      <c r="BO188" s="268"/>
      <c r="BP188" s="268"/>
      <c r="BQ188" s="268"/>
      <c r="BR188" s="268"/>
      <c r="BS188" s="268"/>
      <c r="BT188" s="268"/>
      <c r="BU188" s="268"/>
      <c r="BV188" s="268"/>
      <c r="BW188" s="268"/>
      <c r="BX188" s="268"/>
      <c r="BY188" s="268"/>
      <c r="BZ188" s="268"/>
    </row>
    <row r="189" spans="1:78" s="258" customFormat="1" ht="18" customHeight="1" x14ac:dyDescent="0.2">
      <c r="A189" s="265">
        <v>185</v>
      </c>
      <c r="B189" s="420" t="s">
        <v>594</v>
      </c>
      <c r="C189" s="420" t="s">
        <v>595</v>
      </c>
      <c r="D189" s="249" t="s">
        <v>16</v>
      </c>
      <c r="E189" s="249" t="s">
        <v>1581</v>
      </c>
      <c r="F189" s="249" t="s">
        <v>1949</v>
      </c>
      <c r="G189" s="332">
        <v>733</v>
      </c>
      <c r="H189" s="266">
        <f t="shared" si="10"/>
        <v>8796</v>
      </c>
      <c r="I189" s="266">
        <f t="shared" si="11"/>
        <v>61.083333333333336</v>
      </c>
      <c r="J189" s="266">
        <f t="shared" si="12"/>
        <v>31.250000000000004</v>
      </c>
      <c r="K189" s="405">
        <v>0</v>
      </c>
      <c r="L189" s="422">
        <v>0</v>
      </c>
      <c r="M189" s="266">
        <f t="shared" si="13"/>
        <v>92.333333333333343</v>
      </c>
      <c r="N189" s="268"/>
      <c r="O189" s="268"/>
      <c r="P189" s="268"/>
      <c r="Q189" s="268"/>
      <c r="R189" s="268"/>
      <c r="S189" s="268"/>
      <c r="T189" s="268"/>
      <c r="U189" s="268"/>
      <c r="V189" s="268"/>
      <c r="W189" s="268"/>
      <c r="X189" s="268"/>
      <c r="Y189" s="268"/>
      <c r="Z189" s="268"/>
      <c r="AA189" s="268"/>
      <c r="AB189" s="268"/>
      <c r="AC189" s="268"/>
      <c r="AD189" s="268"/>
      <c r="AE189" s="268"/>
      <c r="AF189" s="268"/>
      <c r="AG189" s="268"/>
      <c r="AH189" s="268"/>
      <c r="AI189" s="268"/>
      <c r="AJ189" s="268"/>
      <c r="AK189" s="268"/>
      <c r="AL189" s="268"/>
      <c r="AM189" s="268"/>
      <c r="AN189" s="268"/>
      <c r="AO189" s="268"/>
      <c r="AP189" s="268"/>
      <c r="AQ189" s="268"/>
      <c r="AR189" s="268"/>
      <c r="AS189" s="268"/>
      <c r="AT189" s="268"/>
      <c r="AU189" s="268"/>
      <c r="AV189" s="268"/>
      <c r="AW189" s="268"/>
      <c r="AX189" s="268"/>
      <c r="AY189" s="268"/>
      <c r="AZ189" s="268"/>
      <c r="BA189" s="268"/>
      <c r="BB189" s="268"/>
      <c r="BC189" s="268"/>
      <c r="BD189" s="268"/>
      <c r="BE189" s="268"/>
      <c r="BF189" s="268"/>
      <c r="BG189" s="268"/>
      <c r="BH189" s="268"/>
      <c r="BI189" s="268"/>
      <c r="BJ189" s="268"/>
      <c r="BK189" s="268"/>
      <c r="BL189" s="268"/>
      <c r="BM189" s="268"/>
      <c r="BN189" s="268"/>
      <c r="BO189" s="268"/>
      <c r="BP189" s="268"/>
      <c r="BQ189" s="268"/>
      <c r="BR189" s="268"/>
      <c r="BS189" s="268"/>
      <c r="BT189" s="268"/>
      <c r="BU189" s="268"/>
      <c r="BV189" s="268"/>
      <c r="BW189" s="268"/>
      <c r="BX189" s="268"/>
      <c r="BY189" s="268"/>
      <c r="BZ189" s="268"/>
    </row>
    <row r="190" spans="1:78" s="258" customFormat="1" ht="18" customHeight="1" x14ac:dyDescent="0.2">
      <c r="A190" s="267">
        <v>186</v>
      </c>
      <c r="B190" s="420" t="s">
        <v>596</v>
      </c>
      <c r="C190" s="420" t="s">
        <v>770</v>
      </c>
      <c r="D190" s="249" t="s">
        <v>16</v>
      </c>
      <c r="E190" s="249" t="s">
        <v>1584</v>
      </c>
      <c r="F190" s="249" t="s">
        <v>1959</v>
      </c>
      <c r="G190" s="332">
        <v>901</v>
      </c>
      <c r="H190" s="266">
        <f t="shared" si="10"/>
        <v>10812</v>
      </c>
      <c r="I190" s="266">
        <f t="shared" si="11"/>
        <v>75.083333333333329</v>
      </c>
      <c r="J190" s="266">
        <f t="shared" si="12"/>
        <v>31.250000000000004</v>
      </c>
      <c r="K190" s="405">
        <v>0</v>
      </c>
      <c r="L190" s="422">
        <v>775</v>
      </c>
      <c r="M190" s="266">
        <f t="shared" si="13"/>
        <v>881.33333333333337</v>
      </c>
      <c r="N190" s="268"/>
      <c r="O190" s="268"/>
      <c r="P190" s="268"/>
      <c r="Q190" s="268"/>
      <c r="R190" s="268"/>
      <c r="S190" s="268"/>
      <c r="T190" s="268"/>
      <c r="U190" s="268"/>
      <c r="V190" s="268"/>
      <c r="W190" s="268"/>
      <c r="X190" s="268"/>
      <c r="Y190" s="268"/>
      <c r="Z190" s="268"/>
      <c r="AA190" s="268"/>
      <c r="AB190" s="268"/>
      <c r="AC190" s="268"/>
      <c r="AD190" s="268"/>
      <c r="AE190" s="268"/>
      <c r="AF190" s="268"/>
      <c r="AG190" s="268"/>
      <c r="AH190" s="268"/>
      <c r="AI190" s="268"/>
      <c r="AJ190" s="268"/>
      <c r="AK190" s="268"/>
      <c r="AL190" s="268"/>
      <c r="AM190" s="268"/>
      <c r="AN190" s="268"/>
      <c r="AO190" s="268"/>
      <c r="AP190" s="268"/>
      <c r="AQ190" s="268"/>
      <c r="AR190" s="268"/>
      <c r="AS190" s="268"/>
      <c r="AT190" s="268"/>
      <c r="AU190" s="268"/>
      <c r="AV190" s="268"/>
      <c r="AW190" s="268"/>
      <c r="AX190" s="268"/>
      <c r="AY190" s="268"/>
      <c r="AZ190" s="268"/>
      <c r="BA190" s="268"/>
      <c r="BB190" s="268"/>
      <c r="BC190" s="268"/>
      <c r="BD190" s="268"/>
      <c r="BE190" s="268"/>
      <c r="BF190" s="268"/>
      <c r="BG190" s="268"/>
      <c r="BH190" s="268"/>
      <c r="BI190" s="268"/>
      <c r="BJ190" s="268"/>
      <c r="BK190" s="268"/>
      <c r="BL190" s="268"/>
      <c r="BM190" s="268"/>
      <c r="BN190" s="268"/>
      <c r="BO190" s="268"/>
      <c r="BP190" s="268"/>
      <c r="BQ190" s="268"/>
      <c r="BR190" s="268"/>
      <c r="BS190" s="268"/>
      <c r="BT190" s="268"/>
      <c r="BU190" s="268"/>
      <c r="BV190" s="268"/>
      <c r="BW190" s="268"/>
      <c r="BX190" s="268"/>
      <c r="BY190" s="268"/>
      <c r="BZ190" s="268"/>
    </row>
    <row r="191" spans="1:78" s="258" customFormat="1" ht="18" customHeight="1" x14ac:dyDescent="0.2">
      <c r="A191" s="265">
        <v>187</v>
      </c>
      <c r="B191" s="420" t="s">
        <v>598</v>
      </c>
      <c r="C191" s="420" t="s">
        <v>406</v>
      </c>
      <c r="D191" s="249" t="s">
        <v>16</v>
      </c>
      <c r="E191" s="249" t="s">
        <v>1583</v>
      </c>
      <c r="F191" s="249" t="s">
        <v>1946</v>
      </c>
      <c r="G191" s="332">
        <v>622</v>
      </c>
      <c r="H191" s="266">
        <f t="shared" si="10"/>
        <v>7464</v>
      </c>
      <c r="I191" s="266">
        <f t="shared" si="11"/>
        <v>51.833333333333336</v>
      </c>
      <c r="J191" s="266">
        <f t="shared" si="12"/>
        <v>31.250000000000004</v>
      </c>
      <c r="K191" s="405">
        <v>0</v>
      </c>
      <c r="L191" s="422">
        <v>0</v>
      </c>
      <c r="M191" s="266">
        <f t="shared" si="13"/>
        <v>83.083333333333343</v>
      </c>
      <c r="N191" s="268"/>
      <c r="O191" s="268"/>
      <c r="P191" s="268"/>
      <c r="Q191" s="268"/>
      <c r="R191" s="268"/>
      <c r="S191" s="268"/>
      <c r="T191" s="268"/>
      <c r="U191" s="268"/>
      <c r="V191" s="268"/>
      <c r="W191" s="268"/>
      <c r="X191" s="268"/>
      <c r="Y191" s="268"/>
      <c r="Z191" s="268"/>
      <c r="AA191" s="268"/>
      <c r="AB191" s="268"/>
      <c r="AC191" s="268"/>
      <c r="AD191" s="268"/>
      <c r="AE191" s="268"/>
      <c r="AF191" s="268"/>
      <c r="AG191" s="268"/>
      <c r="AH191" s="268"/>
      <c r="AI191" s="268"/>
      <c r="AJ191" s="268"/>
      <c r="AK191" s="268"/>
      <c r="AL191" s="268"/>
      <c r="AM191" s="268"/>
      <c r="AN191" s="268"/>
      <c r="AO191" s="268"/>
      <c r="AP191" s="268"/>
      <c r="AQ191" s="268"/>
      <c r="AR191" s="268"/>
      <c r="AS191" s="268"/>
      <c r="AT191" s="268"/>
      <c r="AU191" s="268"/>
      <c r="AV191" s="268"/>
      <c r="AW191" s="268"/>
      <c r="AX191" s="268"/>
      <c r="AY191" s="268"/>
      <c r="AZ191" s="268"/>
      <c r="BA191" s="268"/>
      <c r="BB191" s="268"/>
      <c r="BC191" s="268"/>
      <c r="BD191" s="268"/>
      <c r="BE191" s="268"/>
      <c r="BF191" s="268"/>
      <c r="BG191" s="268"/>
      <c r="BH191" s="268"/>
      <c r="BI191" s="268"/>
      <c r="BJ191" s="268"/>
      <c r="BK191" s="268"/>
      <c r="BL191" s="268"/>
      <c r="BM191" s="268"/>
      <c r="BN191" s="268"/>
      <c r="BO191" s="268"/>
      <c r="BP191" s="268"/>
      <c r="BQ191" s="268"/>
      <c r="BR191" s="268"/>
      <c r="BS191" s="268"/>
      <c r="BT191" s="268"/>
      <c r="BU191" s="268"/>
      <c r="BV191" s="268"/>
      <c r="BW191" s="268"/>
      <c r="BX191" s="268"/>
      <c r="BY191" s="268"/>
      <c r="BZ191" s="268"/>
    </row>
    <row r="192" spans="1:78" s="258" customFormat="1" ht="18" customHeight="1" x14ac:dyDescent="0.2">
      <c r="A192" s="267">
        <v>188</v>
      </c>
      <c r="B192" s="420" t="s">
        <v>1461</v>
      </c>
      <c r="C192" s="420" t="s">
        <v>400</v>
      </c>
      <c r="D192" s="249" t="s">
        <v>16</v>
      </c>
      <c r="E192" s="249" t="s">
        <v>1539</v>
      </c>
      <c r="F192" s="249" t="s">
        <v>1945</v>
      </c>
      <c r="G192" s="332">
        <v>393</v>
      </c>
      <c r="H192" s="266">
        <f t="shared" si="10"/>
        <v>4716</v>
      </c>
      <c r="I192" s="266">
        <f t="shared" si="11"/>
        <v>32.75</v>
      </c>
      <c r="J192" s="266">
        <f t="shared" si="12"/>
        <v>31.250000000000004</v>
      </c>
      <c r="K192" s="405">
        <v>0</v>
      </c>
      <c r="L192" s="422">
        <v>0</v>
      </c>
      <c r="M192" s="266">
        <f t="shared" si="13"/>
        <v>64</v>
      </c>
      <c r="N192" s="268"/>
      <c r="O192" s="268"/>
      <c r="P192" s="268"/>
      <c r="Q192" s="268"/>
      <c r="R192" s="268"/>
      <c r="S192" s="268"/>
      <c r="T192" s="268"/>
      <c r="U192" s="268"/>
      <c r="V192" s="268"/>
      <c r="W192" s="268"/>
      <c r="X192" s="268"/>
      <c r="Y192" s="268"/>
      <c r="Z192" s="268"/>
      <c r="AA192" s="268"/>
      <c r="AB192" s="268"/>
      <c r="AC192" s="268"/>
      <c r="AD192" s="268"/>
      <c r="AE192" s="268"/>
      <c r="AF192" s="268"/>
      <c r="AG192" s="268"/>
      <c r="AH192" s="268"/>
      <c r="AI192" s="268"/>
      <c r="AJ192" s="268"/>
      <c r="AK192" s="268"/>
      <c r="AL192" s="268"/>
      <c r="AM192" s="268"/>
      <c r="AN192" s="268"/>
      <c r="AO192" s="268"/>
      <c r="AP192" s="268"/>
      <c r="AQ192" s="268"/>
      <c r="AR192" s="268"/>
      <c r="AS192" s="268"/>
      <c r="AT192" s="268"/>
      <c r="AU192" s="268"/>
      <c r="AV192" s="268"/>
      <c r="AW192" s="268"/>
      <c r="AX192" s="268"/>
      <c r="AY192" s="268"/>
      <c r="AZ192" s="268"/>
      <c r="BA192" s="268"/>
      <c r="BB192" s="268"/>
      <c r="BC192" s="268"/>
      <c r="BD192" s="268"/>
      <c r="BE192" s="268"/>
      <c r="BF192" s="268"/>
      <c r="BG192" s="268"/>
      <c r="BH192" s="268"/>
      <c r="BI192" s="268"/>
      <c r="BJ192" s="268"/>
      <c r="BK192" s="268"/>
      <c r="BL192" s="268"/>
      <c r="BM192" s="268"/>
      <c r="BN192" s="268"/>
      <c r="BO192" s="268"/>
      <c r="BP192" s="268"/>
      <c r="BQ192" s="268"/>
      <c r="BR192" s="268"/>
      <c r="BS192" s="268"/>
      <c r="BT192" s="268"/>
      <c r="BU192" s="268"/>
      <c r="BV192" s="268"/>
      <c r="BW192" s="268"/>
      <c r="BX192" s="268"/>
      <c r="BY192" s="268"/>
      <c r="BZ192" s="268"/>
    </row>
    <row r="193" spans="1:78" s="258" customFormat="1" ht="18" customHeight="1" x14ac:dyDescent="0.2">
      <c r="A193" s="265">
        <v>189</v>
      </c>
      <c r="B193" s="420" t="s">
        <v>599</v>
      </c>
      <c r="C193" s="420" t="s">
        <v>406</v>
      </c>
      <c r="D193" s="249" t="s">
        <v>16</v>
      </c>
      <c r="E193" s="249" t="s">
        <v>1555</v>
      </c>
      <c r="F193" s="249" t="s">
        <v>1946</v>
      </c>
      <c r="G193" s="332">
        <v>622</v>
      </c>
      <c r="H193" s="266">
        <f t="shared" si="10"/>
        <v>7464</v>
      </c>
      <c r="I193" s="266">
        <f t="shared" si="11"/>
        <v>51.833333333333336</v>
      </c>
      <c r="J193" s="266">
        <f t="shared" si="12"/>
        <v>31.250000000000004</v>
      </c>
      <c r="K193" s="405">
        <v>0</v>
      </c>
      <c r="L193" s="422">
        <v>0</v>
      </c>
      <c r="M193" s="266">
        <f t="shared" si="13"/>
        <v>83.083333333333343</v>
      </c>
      <c r="N193" s="268"/>
      <c r="O193" s="268"/>
      <c r="P193" s="268"/>
      <c r="Q193" s="268"/>
      <c r="R193" s="268"/>
      <c r="S193" s="268"/>
      <c r="T193" s="268"/>
      <c r="U193" s="268"/>
      <c r="V193" s="268"/>
      <c r="W193" s="268"/>
      <c r="X193" s="268"/>
      <c r="Y193" s="268"/>
      <c r="Z193" s="268"/>
      <c r="AA193" s="268"/>
      <c r="AB193" s="268"/>
      <c r="AC193" s="268"/>
      <c r="AD193" s="268"/>
      <c r="AE193" s="268"/>
      <c r="AF193" s="268"/>
      <c r="AG193" s="268"/>
      <c r="AH193" s="268"/>
      <c r="AI193" s="268"/>
      <c r="AJ193" s="268"/>
      <c r="AK193" s="268"/>
      <c r="AL193" s="268"/>
      <c r="AM193" s="268"/>
      <c r="AN193" s="268"/>
      <c r="AO193" s="268"/>
      <c r="AP193" s="268"/>
      <c r="AQ193" s="268"/>
      <c r="AR193" s="268"/>
      <c r="AS193" s="268"/>
      <c r="AT193" s="268"/>
      <c r="AU193" s="268"/>
      <c r="AV193" s="268"/>
      <c r="AW193" s="268"/>
      <c r="AX193" s="268"/>
      <c r="AY193" s="268"/>
      <c r="AZ193" s="268"/>
      <c r="BA193" s="268"/>
      <c r="BB193" s="268"/>
      <c r="BC193" s="268"/>
      <c r="BD193" s="268"/>
      <c r="BE193" s="268"/>
      <c r="BF193" s="268"/>
      <c r="BG193" s="268"/>
      <c r="BH193" s="268"/>
      <c r="BI193" s="268"/>
      <c r="BJ193" s="268"/>
      <c r="BK193" s="268"/>
      <c r="BL193" s="268"/>
      <c r="BM193" s="268"/>
      <c r="BN193" s="268"/>
      <c r="BO193" s="268"/>
      <c r="BP193" s="268"/>
      <c r="BQ193" s="268"/>
      <c r="BR193" s="268"/>
      <c r="BS193" s="268"/>
      <c r="BT193" s="268"/>
      <c r="BU193" s="268"/>
      <c r="BV193" s="268"/>
      <c r="BW193" s="268"/>
      <c r="BX193" s="268"/>
      <c r="BY193" s="268"/>
      <c r="BZ193" s="268"/>
    </row>
    <row r="194" spans="1:78" s="258" customFormat="1" ht="18" customHeight="1" x14ac:dyDescent="0.2">
      <c r="A194" s="267">
        <v>190</v>
      </c>
      <c r="B194" s="420" t="s">
        <v>600</v>
      </c>
      <c r="C194" s="420" t="s">
        <v>421</v>
      </c>
      <c r="D194" s="249" t="s">
        <v>764</v>
      </c>
      <c r="E194" s="249" t="s">
        <v>1546</v>
      </c>
      <c r="F194" s="249" t="s">
        <v>766</v>
      </c>
      <c r="G194" s="332">
        <v>531</v>
      </c>
      <c r="H194" s="266">
        <f t="shared" si="10"/>
        <v>6372</v>
      </c>
      <c r="I194" s="266">
        <f t="shared" si="11"/>
        <v>44.25</v>
      </c>
      <c r="J194" s="266">
        <f t="shared" si="12"/>
        <v>31.250000000000004</v>
      </c>
      <c r="K194" s="405">
        <v>0</v>
      </c>
      <c r="L194" s="422">
        <v>0</v>
      </c>
      <c r="M194" s="266">
        <f t="shared" si="13"/>
        <v>75.5</v>
      </c>
      <c r="N194" s="268"/>
      <c r="O194" s="268"/>
      <c r="P194" s="268"/>
      <c r="Q194" s="268"/>
      <c r="R194" s="268"/>
      <c r="S194" s="268"/>
      <c r="T194" s="268"/>
      <c r="U194" s="268"/>
      <c r="V194" s="268"/>
      <c r="W194" s="268"/>
      <c r="X194" s="268"/>
      <c r="Y194" s="268"/>
      <c r="Z194" s="268"/>
      <c r="AA194" s="268"/>
      <c r="AB194" s="268"/>
      <c r="AC194" s="268"/>
      <c r="AD194" s="268"/>
      <c r="AE194" s="268"/>
      <c r="AF194" s="268"/>
      <c r="AG194" s="268"/>
      <c r="AH194" s="268"/>
      <c r="AI194" s="268"/>
      <c r="AJ194" s="268"/>
      <c r="AK194" s="268"/>
      <c r="AL194" s="268"/>
      <c r="AM194" s="268"/>
      <c r="AN194" s="268"/>
      <c r="AO194" s="268"/>
      <c r="AP194" s="268"/>
      <c r="AQ194" s="268"/>
      <c r="AR194" s="268"/>
      <c r="AS194" s="268"/>
      <c r="AT194" s="268"/>
      <c r="AU194" s="268"/>
      <c r="AV194" s="268"/>
      <c r="AW194" s="268"/>
      <c r="AX194" s="268"/>
      <c r="AY194" s="268"/>
      <c r="AZ194" s="268"/>
      <c r="BA194" s="268"/>
      <c r="BB194" s="268"/>
      <c r="BC194" s="268"/>
      <c r="BD194" s="268"/>
      <c r="BE194" s="268"/>
      <c r="BF194" s="268"/>
      <c r="BG194" s="268"/>
      <c r="BH194" s="268"/>
      <c r="BI194" s="268"/>
      <c r="BJ194" s="268"/>
      <c r="BK194" s="268"/>
      <c r="BL194" s="268"/>
      <c r="BM194" s="268"/>
      <c r="BN194" s="268"/>
      <c r="BO194" s="268"/>
      <c r="BP194" s="268"/>
      <c r="BQ194" s="268"/>
      <c r="BR194" s="268"/>
      <c r="BS194" s="268"/>
      <c r="BT194" s="268"/>
      <c r="BU194" s="268"/>
      <c r="BV194" s="268"/>
      <c r="BW194" s="268"/>
      <c r="BX194" s="268"/>
      <c r="BY194" s="268"/>
      <c r="BZ194" s="268"/>
    </row>
    <row r="195" spans="1:78" s="258" customFormat="1" ht="18" customHeight="1" x14ac:dyDescent="0.2">
      <c r="A195" s="265">
        <v>191</v>
      </c>
      <c r="B195" s="420" t="s">
        <v>1730</v>
      </c>
      <c r="C195" s="426" t="s">
        <v>1731</v>
      </c>
      <c r="D195" s="249" t="s">
        <v>16</v>
      </c>
      <c r="E195" s="249" t="s">
        <v>1539</v>
      </c>
      <c r="F195" s="249" t="s">
        <v>1951</v>
      </c>
      <c r="G195" s="332">
        <v>630</v>
      </c>
      <c r="H195" s="266">
        <f t="shared" si="10"/>
        <v>7560</v>
      </c>
      <c r="I195" s="266">
        <f t="shared" si="11"/>
        <v>52.5</v>
      </c>
      <c r="J195" s="266">
        <f t="shared" si="12"/>
        <v>31.250000000000004</v>
      </c>
      <c r="K195" s="405">
        <v>0</v>
      </c>
      <c r="L195" s="422">
        <v>0</v>
      </c>
      <c r="M195" s="266">
        <f t="shared" si="13"/>
        <v>83.75</v>
      </c>
      <c r="N195" s="268"/>
      <c r="O195" s="268"/>
      <c r="P195" s="268"/>
      <c r="Q195" s="268"/>
      <c r="R195" s="268"/>
      <c r="S195" s="268"/>
      <c r="T195" s="268"/>
      <c r="U195" s="268"/>
      <c r="V195" s="268"/>
      <c r="W195" s="268"/>
      <c r="X195" s="268"/>
      <c r="Y195" s="268"/>
      <c r="Z195" s="268"/>
      <c r="AA195" s="268"/>
      <c r="AB195" s="268"/>
      <c r="AC195" s="268"/>
      <c r="AD195" s="268"/>
      <c r="AE195" s="268"/>
      <c r="AF195" s="268"/>
      <c r="AG195" s="268"/>
      <c r="AH195" s="268"/>
      <c r="AI195" s="268"/>
      <c r="AJ195" s="268"/>
      <c r="AK195" s="268"/>
      <c r="AL195" s="268"/>
      <c r="AM195" s="268"/>
      <c r="AN195" s="268"/>
      <c r="AO195" s="268"/>
      <c r="AP195" s="268"/>
      <c r="AQ195" s="268"/>
      <c r="AR195" s="268"/>
      <c r="AS195" s="268"/>
      <c r="AT195" s="268"/>
      <c r="AU195" s="268"/>
      <c r="AV195" s="268"/>
      <c r="AW195" s="268"/>
      <c r="AX195" s="268"/>
      <c r="AY195" s="268"/>
      <c r="AZ195" s="268"/>
      <c r="BA195" s="268"/>
      <c r="BB195" s="268"/>
      <c r="BC195" s="268"/>
      <c r="BD195" s="268"/>
      <c r="BE195" s="268"/>
      <c r="BF195" s="268"/>
      <c r="BG195" s="268"/>
      <c r="BH195" s="268"/>
      <c r="BI195" s="268"/>
      <c r="BJ195" s="268"/>
      <c r="BK195" s="268"/>
      <c r="BL195" s="268"/>
      <c r="BM195" s="268"/>
      <c r="BN195" s="268"/>
      <c r="BO195" s="268"/>
      <c r="BP195" s="268"/>
      <c r="BQ195" s="268"/>
      <c r="BR195" s="268"/>
      <c r="BS195" s="268"/>
      <c r="BT195" s="268"/>
      <c r="BU195" s="268"/>
      <c r="BV195" s="268"/>
      <c r="BW195" s="268"/>
      <c r="BX195" s="268"/>
      <c r="BY195" s="268"/>
      <c r="BZ195" s="268"/>
    </row>
    <row r="196" spans="1:78" s="258" customFormat="1" ht="18" customHeight="1" x14ac:dyDescent="0.2">
      <c r="A196" s="267">
        <v>192</v>
      </c>
      <c r="B196" s="420" t="s">
        <v>601</v>
      </c>
      <c r="C196" s="420" t="s">
        <v>400</v>
      </c>
      <c r="D196" s="249" t="s">
        <v>16</v>
      </c>
      <c r="E196" s="249" t="s">
        <v>1539</v>
      </c>
      <c r="F196" s="249" t="s">
        <v>1945</v>
      </c>
      <c r="G196" s="332">
        <v>393</v>
      </c>
      <c r="H196" s="266">
        <f t="shared" si="10"/>
        <v>4716</v>
      </c>
      <c r="I196" s="266">
        <f t="shared" si="11"/>
        <v>32.75</v>
      </c>
      <c r="J196" s="266">
        <f t="shared" si="12"/>
        <v>31.250000000000004</v>
      </c>
      <c r="K196" s="405">
        <v>0</v>
      </c>
      <c r="L196" s="422">
        <v>0</v>
      </c>
      <c r="M196" s="266">
        <f t="shared" si="13"/>
        <v>64</v>
      </c>
      <c r="N196" s="268"/>
      <c r="O196" s="268"/>
      <c r="P196" s="268"/>
      <c r="Q196" s="268"/>
      <c r="R196" s="268"/>
      <c r="S196" s="268"/>
      <c r="T196" s="268"/>
      <c r="U196" s="268"/>
      <c r="V196" s="268"/>
      <c r="W196" s="268"/>
      <c r="X196" s="268"/>
      <c r="Y196" s="268"/>
      <c r="Z196" s="268"/>
      <c r="AA196" s="268"/>
      <c r="AB196" s="268"/>
      <c r="AC196" s="268"/>
      <c r="AD196" s="268"/>
      <c r="AE196" s="268"/>
      <c r="AF196" s="268"/>
      <c r="AG196" s="268"/>
      <c r="AH196" s="268"/>
      <c r="AI196" s="268"/>
      <c r="AJ196" s="268"/>
      <c r="AK196" s="268"/>
      <c r="AL196" s="268"/>
      <c r="AM196" s="268"/>
      <c r="AN196" s="268"/>
      <c r="AO196" s="268"/>
      <c r="AP196" s="268"/>
      <c r="AQ196" s="268"/>
      <c r="AR196" s="268"/>
      <c r="AS196" s="268"/>
      <c r="AT196" s="268"/>
      <c r="AU196" s="268"/>
      <c r="AV196" s="268"/>
      <c r="AW196" s="268"/>
      <c r="AX196" s="268"/>
      <c r="AY196" s="268"/>
      <c r="AZ196" s="268"/>
      <c r="BA196" s="268"/>
      <c r="BB196" s="268"/>
      <c r="BC196" s="268"/>
      <c r="BD196" s="268"/>
      <c r="BE196" s="268"/>
      <c r="BF196" s="268"/>
      <c r="BG196" s="268"/>
      <c r="BH196" s="268"/>
      <c r="BI196" s="268"/>
      <c r="BJ196" s="268"/>
      <c r="BK196" s="268"/>
      <c r="BL196" s="268"/>
      <c r="BM196" s="268"/>
      <c r="BN196" s="268"/>
      <c r="BO196" s="268"/>
      <c r="BP196" s="268"/>
      <c r="BQ196" s="268"/>
      <c r="BR196" s="268"/>
      <c r="BS196" s="268"/>
      <c r="BT196" s="268"/>
      <c r="BU196" s="268"/>
      <c r="BV196" s="268"/>
      <c r="BW196" s="268"/>
      <c r="BX196" s="268"/>
      <c r="BY196" s="268"/>
      <c r="BZ196" s="268"/>
    </row>
    <row r="197" spans="1:78" s="258" customFormat="1" ht="18" customHeight="1" x14ac:dyDescent="0.2">
      <c r="A197" s="265">
        <v>193</v>
      </c>
      <c r="B197" s="420" t="s">
        <v>602</v>
      </c>
      <c r="C197" s="420" t="s">
        <v>477</v>
      </c>
      <c r="D197" s="249" t="s">
        <v>764</v>
      </c>
      <c r="E197" s="249" t="s">
        <v>1563</v>
      </c>
      <c r="F197" s="249" t="s">
        <v>765</v>
      </c>
      <c r="G197" s="332">
        <v>566</v>
      </c>
      <c r="H197" s="266">
        <f t="shared" ref="H197:H260" si="14">G197*12</f>
        <v>6792</v>
      </c>
      <c r="I197" s="266">
        <f t="shared" ref="I197:I260" si="15">G197/12</f>
        <v>47.166666666666664</v>
      </c>
      <c r="J197" s="266">
        <f t="shared" si="12"/>
        <v>31.250000000000004</v>
      </c>
      <c r="K197" s="405">
        <v>275.93</v>
      </c>
      <c r="L197" s="422">
        <v>0</v>
      </c>
      <c r="M197" s="266">
        <f t="shared" si="13"/>
        <v>354.34666666666669</v>
      </c>
      <c r="N197" s="268"/>
      <c r="O197" s="268"/>
      <c r="P197" s="268"/>
      <c r="Q197" s="268"/>
      <c r="R197" s="268"/>
      <c r="S197" s="268"/>
      <c r="T197" s="268"/>
      <c r="U197" s="268"/>
      <c r="V197" s="268"/>
      <c r="W197" s="268"/>
      <c r="X197" s="268"/>
      <c r="Y197" s="268"/>
      <c r="Z197" s="268"/>
      <c r="AA197" s="268"/>
      <c r="AB197" s="268"/>
      <c r="AC197" s="268"/>
      <c r="AD197" s="268"/>
      <c r="AE197" s="268"/>
      <c r="AF197" s="268"/>
      <c r="AG197" s="268"/>
      <c r="AH197" s="268"/>
      <c r="AI197" s="268"/>
      <c r="AJ197" s="268"/>
      <c r="AK197" s="268"/>
      <c r="AL197" s="268"/>
      <c r="AM197" s="268"/>
      <c r="AN197" s="268"/>
      <c r="AO197" s="268"/>
      <c r="AP197" s="268"/>
      <c r="AQ197" s="268"/>
      <c r="AR197" s="268"/>
      <c r="AS197" s="268"/>
      <c r="AT197" s="268"/>
      <c r="AU197" s="268"/>
      <c r="AV197" s="268"/>
      <c r="AW197" s="268"/>
      <c r="AX197" s="268"/>
      <c r="AY197" s="268"/>
      <c r="AZ197" s="268"/>
      <c r="BA197" s="268"/>
      <c r="BB197" s="268"/>
      <c r="BC197" s="268"/>
      <c r="BD197" s="268"/>
      <c r="BE197" s="268"/>
      <c r="BF197" s="268"/>
      <c r="BG197" s="268"/>
      <c r="BH197" s="268"/>
      <c r="BI197" s="268"/>
      <c r="BJ197" s="268"/>
      <c r="BK197" s="268"/>
      <c r="BL197" s="268"/>
      <c r="BM197" s="268"/>
      <c r="BN197" s="268"/>
      <c r="BO197" s="268"/>
      <c r="BP197" s="268"/>
      <c r="BQ197" s="268"/>
      <c r="BR197" s="268"/>
      <c r="BS197" s="268"/>
      <c r="BT197" s="268"/>
      <c r="BU197" s="268"/>
      <c r="BV197" s="268"/>
      <c r="BW197" s="268"/>
      <c r="BX197" s="268"/>
      <c r="BY197" s="268"/>
      <c r="BZ197" s="268"/>
    </row>
    <row r="198" spans="1:78" s="258" customFormat="1" ht="18" customHeight="1" x14ac:dyDescent="0.2">
      <c r="A198" s="267">
        <v>194</v>
      </c>
      <c r="B198" s="420" t="s">
        <v>603</v>
      </c>
      <c r="C198" s="420" t="s">
        <v>465</v>
      </c>
      <c r="D198" s="249" t="s">
        <v>764</v>
      </c>
      <c r="E198" s="249" t="s">
        <v>1553</v>
      </c>
      <c r="F198" s="249" t="s">
        <v>766</v>
      </c>
      <c r="G198" s="332">
        <v>531</v>
      </c>
      <c r="H198" s="266">
        <f t="shared" si="14"/>
        <v>6372</v>
      </c>
      <c r="I198" s="266">
        <f t="shared" si="15"/>
        <v>44.25</v>
      </c>
      <c r="J198" s="266">
        <f t="shared" si="12"/>
        <v>31.250000000000004</v>
      </c>
      <c r="K198" s="405">
        <v>70.8</v>
      </c>
      <c r="L198" s="422">
        <v>0</v>
      </c>
      <c r="M198" s="266">
        <f t="shared" si="13"/>
        <v>146.30000000000001</v>
      </c>
      <c r="N198" s="268"/>
      <c r="O198" s="268"/>
      <c r="P198" s="268"/>
      <c r="Q198" s="268"/>
      <c r="R198" s="268"/>
      <c r="S198" s="268"/>
      <c r="T198" s="268"/>
      <c r="U198" s="268"/>
      <c r="V198" s="268"/>
      <c r="W198" s="268"/>
      <c r="X198" s="268"/>
      <c r="Y198" s="268"/>
      <c r="Z198" s="268"/>
      <c r="AA198" s="268"/>
      <c r="AB198" s="268"/>
      <c r="AC198" s="268"/>
      <c r="AD198" s="268"/>
      <c r="AE198" s="268"/>
      <c r="AF198" s="268"/>
      <c r="AG198" s="268"/>
      <c r="AH198" s="268"/>
      <c r="AI198" s="268"/>
      <c r="AJ198" s="268"/>
      <c r="AK198" s="268"/>
      <c r="AL198" s="268"/>
      <c r="AM198" s="268"/>
      <c r="AN198" s="268"/>
      <c r="AO198" s="268"/>
      <c r="AP198" s="268"/>
      <c r="AQ198" s="268"/>
      <c r="AR198" s="268"/>
      <c r="AS198" s="268"/>
      <c r="AT198" s="268"/>
      <c r="AU198" s="268"/>
      <c r="AV198" s="268"/>
      <c r="AW198" s="268"/>
      <c r="AX198" s="268"/>
      <c r="AY198" s="268"/>
      <c r="AZ198" s="268"/>
      <c r="BA198" s="268"/>
      <c r="BB198" s="268"/>
      <c r="BC198" s="268"/>
      <c r="BD198" s="268"/>
      <c r="BE198" s="268"/>
      <c r="BF198" s="268"/>
      <c r="BG198" s="268"/>
      <c r="BH198" s="268"/>
      <c r="BI198" s="268"/>
      <c r="BJ198" s="268"/>
      <c r="BK198" s="268"/>
      <c r="BL198" s="268"/>
      <c r="BM198" s="268"/>
      <c r="BN198" s="268"/>
      <c r="BO198" s="268"/>
      <c r="BP198" s="268"/>
      <c r="BQ198" s="268"/>
      <c r="BR198" s="268"/>
      <c r="BS198" s="268"/>
      <c r="BT198" s="268"/>
      <c r="BU198" s="268"/>
      <c r="BV198" s="268"/>
      <c r="BW198" s="268"/>
      <c r="BX198" s="268"/>
      <c r="BY198" s="268"/>
      <c r="BZ198" s="268"/>
    </row>
    <row r="199" spans="1:78" s="258" customFormat="1" ht="18" customHeight="1" x14ac:dyDescent="0.2">
      <c r="A199" s="265">
        <v>195</v>
      </c>
      <c r="B199" s="420" t="s">
        <v>604</v>
      </c>
      <c r="C199" s="425" t="s">
        <v>453</v>
      </c>
      <c r="D199" s="249" t="s">
        <v>764</v>
      </c>
      <c r="E199" s="249" t="s">
        <v>1559</v>
      </c>
      <c r="F199" s="249" t="s">
        <v>766</v>
      </c>
      <c r="G199" s="332">
        <v>531</v>
      </c>
      <c r="H199" s="266">
        <f t="shared" si="14"/>
        <v>6372</v>
      </c>
      <c r="I199" s="266">
        <f t="shared" si="15"/>
        <v>44.25</v>
      </c>
      <c r="J199" s="266">
        <f t="shared" si="12"/>
        <v>31.250000000000004</v>
      </c>
      <c r="K199" s="405">
        <v>212.4</v>
      </c>
      <c r="L199" s="422">
        <v>0</v>
      </c>
      <c r="M199" s="266">
        <f t="shared" si="13"/>
        <v>287.89999999999998</v>
      </c>
      <c r="N199" s="268"/>
      <c r="O199" s="268"/>
      <c r="P199" s="268"/>
      <c r="Q199" s="268"/>
      <c r="R199" s="268"/>
      <c r="S199" s="268"/>
      <c r="T199" s="268"/>
      <c r="U199" s="268"/>
      <c r="V199" s="268"/>
      <c r="W199" s="268"/>
      <c r="X199" s="268"/>
      <c r="Y199" s="268"/>
      <c r="Z199" s="268"/>
      <c r="AA199" s="268"/>
      <c r="AB199" s="268"/>
      <c r="AC199" s="268"/>
      <c r="AD199" s="268"/>
      <c r="AE199" s="268"/>
      <c r="AF199" s="268"/>
      <c r="AG199" s="268"/>
      <c r="AH199" s="268"/>
      <c r="AI199" s="268"/>
      <c r="AJ199" s="268"/>
      <c r="AK199" s="268"/>
      <c r="AL199" s="268"/>
      <c r="AM199" s="268"/>
      <c r="AN199" s="268"/>
      <c r="AO199" s="268"/>
      <c r="AP199" s="268"/>
      <c r="AQ199" s="268"/>
      <c r="AR199" s="268"/>
      <c r="AS199" s="268"/>
      <c r="AT199" s="268"/>
      <c r="AU199" s="268"/>
      <c r="AV199" s="268"/>
      <c r="AW199" s="268"/>
      <c r="AX199" s="268"/>
      <c r="AY199" s="268"/>
      <c r="AZ199" s="268"/>
      <c r="BA199" s="268"/>
      <c r="BB199" s="268"/>
      <c r="BC199" s="268"/>
      <c r="BD199" s="268"/>
      <c r="BE199" s="268"/>
      <c r="BF199" s="268"/>
      <c r="BG199" s="268"/>
      <c r="BH199" s="268"/>
      <c r="BI199" s="268"/>
      <c r="BJ199" s="268"/>
      <c r="BK199" s="268"/>
      <c r="BL199" s="268"/>
      <c r="BM199" s="268"/>
      <c r="BN199" s="268"/>
      <c r="BO199" s="268"/>
      <c r="BP199" s="268"/>
      <c r="BQ199" s="268"/>
      <c r="BR199" s="268"/>
      <c r="BS199" s="268"/>
      <c r="BT199" s="268"/>
      <c r="BU199" s="268"/>
      <c r="BV199" s="268"/>
      <c r="BW199" s="268"/>
      <c r="BX199" s="268"/>
      <c r="BY199" s="268"/>
      <c r="BZ199" s="268"/>
    </row>
    <row r="200" spans="1:78" s="258" customFormat="1" ht="18" customHeight="1" x14ac:dyDescent="0.2">
      <c r="A200" s="267">
        <v>196</v>
      </c>
      <c r="B200" s="420" t="s">
        <v>605</v>
      </c>
      <c r="C200" s="420" t="s">
        <v>421</v>
      </c>
      <c r="D200" s="249" t="s">
        <v>16</v>
      </c>
      <c r="E200" s="249" t="s">
        <v>1561</v>
      </c>
      <c r="F200" s="249" t="s">
        <v>1956</v>
      </c>
      <c r="G200" s="332">
        <v>531</v>
      </c>
      <c r="H200" s="266">
        <f t="shared" si="14"/>
        <v>6372</v>
      </c>
      <c r="I200" s="266">
        <f t="shared" si="15"/>
        <v>44.25</v>
      </c>
      <c r="J200" s="266">
        <f t="shared" si="12"/>
        <v>31.250000000000004</v>
      </c>
      <c r="K200" s="405">
        <v>0</v>
      </c>
      <c r="L200" s="422">
        <v>0</v>
      </c>
      <c r="M200" s="266">
        <f t="shared" si="13"/>
        <v>75.5</v>
      </c>
      <c r="N200" s="268"/>
      <c r="O200" s="268"/>
      <c r="P200" s="268"/>
      <c r="Q200" s="268"/>
      <c r="R200" s="268"/>
      <c r="S200" s="268"/>
      <c r="T200" s="268"/>
      <c r="U200" s="268"/>
      <c r="V200" s="268"/>
      <c r="W200" s="268"/>
      <c r="X200" s="268"/>
      <c r="Y200" s="268"/>
      <c r="Z200" s="268"/>
      <c r="AA200" s="268"/>
      <c r="AB200" s="268"/>
      <c r="AC200" s="268"/>
      <c r="AD200" s="268"/>
      <c r="AE200" s="268"/>
      <c r="AF200" s="268"/>
      <c r="AG200" s="268"/>
      <c r="AH200" s="268"/>
      <c r="AI200" s="268"/>
      <c r="AJ200" s="268"/>
      <c r="AK200" s="268"/>
      <c r="AL200" s="268"/>
      <c r="AM200" s="268"/>
      <c r="AN200" s="268"/>
      <c r="AO200" s="268"/>
      <c r="AP200" s="268"/>
      <c r="AQ200" s="268"/>
      <c r="AR200" s="268"/>
      <c r="AS200" s="268"/>
      <c r="AT200" s="268"/>
      <c r="AU200" s="268"/>
      <c r="AV200" s="268"/>
      <c r="AW200" s="268"/>
      <c r="AX200" s="268"/>
      <c r="AY200" s="268"/>
      <c r="AZ200" s="268"/>
      <c r="BA200" s="268"/>
      <c r="BB200" s="268"/>
      <c r="BC200" s="268"/>
      <c r="BD200" s="268"/>
      <c r="BE200" s="268"/>
      <c r="BF200" s="268"/>
      <c r="BG200" s="268"/>
      <c r="BH200" s="268"/>
      <c r="BI200" s="268"/>
      <c r="BJ200" s="268"/>
      <c r="BK200" s="268"/>
      <c r="BL200" s="268"/>
      <c r="BM200" s="268"/>
      <c r="BN200" s="268"/>
      <c r="BO200" s="268"/>
      <c r="BP200" s="268"/>
      <c r="BQ200" s="268"/>
      <c r="BR200" s="268"/>
      <c r="BS200" s="268"/>
      <c r="BT200" s="268"/>
      <c r="BU200" s="268"/>
      <c r="BV200" s="268"/>
      <c r="BW200" s="268"/>
      <c r="BX200" s="268"/>
      <c r="BY200" s="268"/>
      <c r="BZ200" s="268"/>
    </row>
    <row r="201" spans="1:78" s="258" customFormat="1" ht="18" customHeight="1" x14ac:dyDescent="0.2">
      <c r="A201" s="265">
        <v>197</v>
      </c>
      <c r="B201" s="420" t="s">
        <v>606</v>
      </c>
      <c r="C201" s="420" t="s">
        <v>453</v>
      </c>
      <c r="D201" s="249" t="s">
        <v>764</v>
      </c>
      <c r="E201" s="249" t="s">
        <v>1559</v>
      </c>
      <c r="F201" s="249" t="s">
        <v>766</v>
      </c>
      <c r="G201" s="332">
        <v>531</v>
      </c>
      <c r="H201" s="266">
        <f t="shared" si="14"/>
        <v>6372</v>
      </c>
      <c r="I201" s="266">
        <f t="shared" si="15"/>
        <v>44.25</v>
      </c>
      <c r="J201" s="266">
        <f t="shared" si="12"/>
        <v>31.250000000000004</v>
      </c>
      <c r="K201" s="405">
        <v>0</v>
      </c>
      <c r="L201" s="422">
        <v>0</v>
      </c>
      <c r="M201" s="266">
        <f t="shared" si="13"/>
        <v>75.5</v>
      </c>
      <c r="N201" s="268"/>
      <c r="O201" s="268"/>
      <c r="P201" s="268"/>
      <c r="Q201" s="268"/>
      <c r="R201" s="268"/>
      <c r="S201" s="268"/>
      <c r="T201" s="268"/>
      <c r="U201" s="268"/>
      <c r="V201" s="268"/>
      <c r="W201" s="268"/>
      <c r="X201" s="268"/>
      <c r="Y201" s="268"/>
      <c r="Z201" s="268"/>
      <c r="AA201" s="268"/>
      <c r="AB201" s="268"/>
      <c r="AC201" s="268"/>
      <c r="AD201" s="268"/>
      <c r="AE201" s="268"/>
      <c r="AF201" s="268"/>
      <c r="AG201" s="268"/>
      <c r="AH201" s="268"/>
      <c r="AI201" s="268"/>
      <c r="AJ201" s="268"/>
      <c r="AK201" s="268"/>
      <c r="AL201" s="268"/>
      <c r="AM201" s="268"/>
      <c r="AN201" s="268"/>
      <c r="AO201" s="268"/>
      <c r="AP201" s="268"/>
      <c r="AQ201" s="268"/>
      <c r="AR201" s="268"/>
      <c r="AS201" s="268"/>
      <c r="AT201" s="268"/>
      <c r="AU201" s="268"/>
      <c r="AV201" s="268"/>
      <c r="AW201" s="268"/>
      <c r="AX201" s="268"/>
      <c r="AY201" s="268"/>
      <c r="AZ201" s="268"/>
      <c r="BA201" s="268"/>
      <c r="BB201" s="268"/>
      <c r="BC201" s="268"/>
      <c r="BD201" s="268"/>
      <c r="BE201" s="268"/>
      <c r="BF201" s="268"/>
      <c r="BG201" s="268"/>
      <c r="BH201" s="268"/>
      <c r="BI201" s="268"/>
      <c r="BJ201" s="268"/>
      <c r="BK201" s="268"/>
      <c r="BL201" s="268"/>
      <c r="BM201" s="268"/>
      <c r="BN201" s="268"/>
      <c r="BO201" s="268"/>
      <c r="BP201" s="268"/>
      <c r="BQ201" s="268"/>
      <c r="BR201" s="268"/>
      <c r="BS201" s="268"/>
      <c r="BT201" s="268"/>
      <c r="BU201" s="268"/>
      <c r="BV201" s="268"/>
      <c r="BW201" s="268"/>
      <c r="BX201" s="268"/>
      <c r="BY201" s="268"/>
      <c r="BZ201" s="268"/>
    </row>
    <row r="202" spans="1:78" s="258" customFormat="1" ht="18" customHeight="1" x14ac:dyDescent="0.2">
      <c r="A202" s="267">
        <v>198</v>
      </c>
      <c r="B202" s="420" t="s">
        <v>1463</v>
      </c>
      <c r="C202" s="420" t="s">
        <v>400</v>
      </c>
      <c r="D202" s="249" t="s">
        <v>16</v>
      </c>
      <c r="E202" s="249" t="s">
        <v>1539</v>
      </c>
      <c r="F202" s="249" t="s">
        <v>1945</v>
      </c>
      <c r="G202" s="332">
        <v>393</v>
      </c>
      <c r="H202" s="266">
        <f t="shared" si="14"/>
        <v>4716</v>
      </c>
      <c r="I202" s="266">
        <f t="shared" si="15"/>
        <v>32.75</v>
      </c>
      <c r="J202" s="266">
        <f t="shared" si="12"/>
        <v>31.250000000000004</v>
      </c>
      <c r="K202" s="405">
        <v>0</v>
      </c>
      <c r="L202" s="422">
        <v>0</v>
      </c>
      <c r="M202" s="266">
        <f t="shared" si="13"/>
        <v>64</v>
      </c>
      <c r="N202" s="268"/>
      <c r="O202" s="268"/>
      <c r="P202" s="268"/>
      <c r="Q202" s="268"/>
      <c r="R202" s="268"/>
      <c r="S202" s="268"/>
      <c r="T202" s="268"/>
      <c r="U202" s="268"/>
      <c r="V202" s="268"/>
      <c r="W202" s="268"/>
      <c r="X202" s="268"/>
      <c r="Y202" s="268"/>
      <c r="Z202" s="268"/>
      <c r="AA202" s="268"/>
      <c r="AB202" s="268"/>
      <c r="AC202" s="268"/>
      <c r="AD202" s="268"/>
      <c r="AE202" s="268"/>
      <c r="AF202" s="268"/>
      <c r="AG202" s="268"/>
      <c r="AH202" s="268"/>
      <c r="AI202" s="268"/>
      <c r="AJ202" s="268"/>
      <c r="AK202" s="268"/>
      <c r="AL202" s="268"/>
      <c r="AM202" s="268"/>
      <c r="AN202" s="268"/>
      <c r="AO202" s="268"/>
      <c r="AP202" s="268"/>
      <c r="AQ202" s="268"/>
      <c r="AR202" s="268"/>
      <c r="AS202" s="268"/>
      <c r="AT202" s="268"/>
      <c r="AU202" s="268"/>
      <c r="AV202" s="268"/>
      <c r="AW202" s="268"/>
      <c r="AX202" s="268"/>
      <c r="AY202" s="268"/>
      <c r="AZ202" s="268"/>
      <c r="BA202" s="268"/>
      <c r="BB202" s="268"/>
      <c r="BC202" s="268"/>
      <c r="BD202" s="268"/>
      <c r="BE202" s="268"/>
      <c r="BF202" s="268"/>
      <c r="BG202" s="268"/>
      <c r="BH202" s="268"/>
      <c r="BI202" s="268"/>
      <c r="BJ202" s="268"/>
      <c r="BK202" s="268"/>
      <c r="BL202" s="268"/>
      <c r="BM202" s="268"/>
      <c r="BN202" s="268"/>
      <c r="BO202" s="268"/>
      <c r="BP202" s="268"/>
      <c r="BQ202" s="268"/>
      <c r="BR202" s="268"/>
      <c r="BS202" s="268"/>
      <c r="BT202" s="268"/>
      <c r="BU202" s="268"/>
      <c r="BV202" s="268"/>
      <c r="BW202" s="268"/>
      <c r="BX202" s="268"/>
      <c r="BY202" s="268"/>
      <c r="BZ202" s="268"/>
    </row>
    <row r="203" spans="1:78" s="258" customFormat="1" ht="18" customHeight="1" x14ac:dyDescent="0.2">
      <c r="A203" s="265">
        <v>199</v>
      </c>
      <c r="B203" s="420" t="s">
        <v>607</v>
      </c>
      <c r="C203" s="420" t="s">
        <v>406</v>
      </c>
      <c r="D203" s="249" t="s">
        <v>16</v>
      </c>
      <c r="E203" s="249" t="s">
        <v>1571</v>
      </c>
      <c r="F203" s="249" t="s">
        <v>1956</v>
      </c>
      <c r="G203" s="332">
        <v>585</v>
      </c>
      <c r="H203" s="266">
        <f t="shared" si="14"/>
        <v>7020</v>
      </c>
      <c r="I203" s="266">
        <f t="shared" si="15"/>
        <v>48.75</v>
      </c>
      <c r="J203" s="266">
        <f t="shared" ref="J203:J266" si="16">(375/360)*30</f>
        <v>31.250000000000004</v>
      </c>
      <c r="K203" s="405">
        <v>0</v>
      </c>
      <c r="L203" s="422">
        <v>0</v>
      </c>
      <c r="M203" s="266">
        <f t="shared" si="13"/>
        <v>80</v>
      </c>
      <c r="N203" s="268"/>
      <c r="O203" s="268"/>
      <c r="P203" s="268"/>
      <c r="Q203" s="268"/>
      <c r="R203" s="268"/>
      <c r="S203" s="268"/>
      <c r="T203" s="268"/>
      <c r="U203" s="268"/>
      <c r="V203" s="268"/>
      <c r="W203" s="268"/>
      <c r="X203" s="268"/>
      <c r="Y203" s="268"/>
      <c r="Z203" s="268"/>
      <c r="AA203" s="268"/>
      <c r="AB203" s="268"/>
      <c r="AC203" s="268"/>
      <c r="AD203" s="268"/>
      <c r="AE203" s="268"/>
      <c r="AF203" s="268"/>
      <c r="AG203" s="268"/>
      <c r="AH203" s="268"/>
      <c r="AI203" s="268"/>
      <c r="AJ203" s="268"/>
      <c r="AK203" s="268"/>
      <c r="AL203" s="268"/>
      <c r="AM203" s="268"/>
      <c r="AN203" s="268"/>
      <c r="AO203" s="268"/>
      <c r="AP203" s="268"/>
      <c r="AQ203" s="268"/>
      <c r="AR203" s="268"/>
      <c r="AS203" s="268"/>
      <c r="AT203" s="268"/>
      <c r="AU203" s="268"/>
      <c r="AV203" s="268"/>
      <c r="AW203" s="268"/>
      <c r="AX203" s="268"/>
      <c r="AY203" s="268"/>
      <c r="AZ203" s="268"/>
      <c r="BA203" s="268"/>
      <c r="BB203" s="268"/>
      <c r="BC203" s="268"/>
      <c r="BD203" s="268"/>
      <c r="BE203" s="268"/>
      <c r="BF203" s="268"/>
      <c r="BG203" s="268"/>
      <c r="BH203" s="268"/>
      <c r="BI203" s="268"/>
      <c r="BJ203" s="268"/>
      <c r="BK203" s="268"/>
      <c r="BL203" s="268"/>
      <c r="BM203" s="268"/>
      <c r="BN203" s="268"/>
      <c r="BO203" s="268"/>
      <c r="BP203" s="268"/>
      <c r="BQ203" s="268"/>
      <c r="BR203" s="268"/>
      <c r="BS203" s="268"/>
      <c r="BT203" s="268"/>
      <c r="BU203" s="268"/>
      <c r="BV203" s="268"/>
      <c r="BW203" s="268"/>
      <c r="BX203" s="268"/>
      <c r="BY203" s="268"/>
      <c r="BZ203" s="268"/>
    </row>
    <row r="204" spans="1:78" s="258" customFormat="1" ht="18" customHeight="1" x14ac:dyDescent="0.2">
      <c r="A204" s="267">
        <v>200</v>
      </c>
      <c r="B204" s="420" t="s">
        <v>1465</v>
      </c>
      <c r="C204" s="420" t="s">
        <v>400</v>
      </c>
      <c r="D204" s="249" t="s">
        <v>16</v>
      </c>
      <c r="E204" s="249" t="s">
        <v>1539</v>
      </c>
      <c r="F204" s="249" t="s">
        <v>1945</v>
      </c>
      <c r="G204" s="332">
        <v>393</v>
      </c>
      <c r="H204" s="266">
        <f t="shared" si="14"/>
        <v>4716</v>
      </c>
      <c r="I204" s="266">
        <f t="shared" si="15"/>
        <v>32.75</v>
      </c>
      <c r="J204" s="266">
        <f t="shared" si="16"/>
        <v>31.250000000000004</v>
      </c>
      <c r="K204" s="405">
        <v>0</v>
      </c>
      <c r="L204" s="422">
        <v>0</v>
      </c>
      <c r="M204" s="266">
        <f t="shared" si="13"/>
        <v>64</v>
      </c>
      <c r="N204" s="268"/>
      <c r="O204" s="268"/>
      <c r="P204" s="268"/>
      <c r="Q204" s="268"/>
      <c r="R204" s="268"/>
      <c r="S204" s="268"/>
      <c r="T204" s="268"/>
      <c r="U204" s="268"/>
      <c r="V204" s="268"/>
      <c r="W204" s="268"/>
      <c r="X204" s="268"/>
      <c r="Y204" s="268"/>
      <c r="Z204" s="268"/>
      <c r="AA204" s="268"/>
      <c r="AB204" s="268"/>
      <c r="AC204" s="268"/>
      <c r="AD204" s="268"/>
      <c r="AE204" s="268"/>
      <c r="AF204" s="268"/>
      <c r="AG204" s="268"/>
      <c r="AH204" s="268"/>
      <c r="AI204" s="268"/>
      <c r="AJ204" s="268"/>
      <c r="AK204" s="268"/>
      <c r="AL204" s="268"/>
      <c r="AM204" s="268"/>
      <c r="AN204" s="268"/>
      <c r="AO204" s="268"/>
      <c r="AP204" s="268"/>
      <c r="AQ204" s="268"/>
      <c r="AR204" s="268"/>
      <c r="AS204" s="268"/>
      <c r="AT204" s="268"/>
      <c r="AU204" s="268"/>
      <c r="AV204" s="268"/>
      <c r="AW204" s="268"/>
      <c r="AX204" s="268"/>
      <c r="AY204" s="268"/>
      <c r="AZ204" s="268"/>
      <c r="BA204" s="268"/>
      <c r="BB204" s="268"/>
      <c r="BC204" s="268"/>
      <c r="BD204" s="268"/>
      <c r="BE204" s="268"/>
      <c r="BF204" s="268"/>
      <c r="BG204" s="268"/>
      <c r="BH204" s="268"/>
      <c r="BI204" s="268"/>
      <c r="BJ204" s="268"/>
      <c r="BK204" s="268"/>
      <c r="BL204" s="268"/>
      <c r="BM204" s="268"/>
      <c r="BN204" s="268"/>
      <c r="BO204" s="268"/>
      <c r="BP204" s="268"/>
      <c r="BQ204" s="268"/>
      <c r="BR204" s="268"/>
      <c r="BS204" s="268"/>
      <c r="BT204" s="268"/>
      <c r="BU204" s="268"/>
      <c r="BV204" s="268"/>
      <c r="BW204" s="268"/>
      <c r="BX204" s="268"/>
      <c r="BY204" s="268"/>
      <c r="BZ204" s="268"/>
    </row>
    <row r="205" spans="1:78" s="258" customFormat="1" ht="18" customHeight="1" x14ac:dyDescent="0.2">
      <c r="A205" s="265">
        <v>201</v>
      </c>
      <c r="B205" s="420" t="s">
        <v>608</v>
      </c>
      <c r="C205" s="420" t="s">
        <v>434</v>
      </c>
      <c r="D205" s="249" t="s">
        <v>16</v>
      </c>
      <c r="E205" s="249" t="s">
        <v>1551</v>
      </c>
      <c r="F205" s="249" t="s">
        <v>1956</v>
      </c>
      <c r="G205" s="332">
        <v>585</v>
      </c>
      <c r="H205" s="266">
        <f t="shared" si="14"/>
        <v>7020</v>
      </c>
      <c r="I205" s="266">
        <f t="shared" si="15"/>
        <v>48.75</v>
      </c>
      <c r="J205" s="266">
        <f t="shared" si="16"/>
        <v>31.250000000000004</v>
      </c>
      <c r="K205" s="405">
        <v>0</v>
      </c>
      <c r="L205" s="422">
        <v>0</v>
      </c>
      <c r="M205" s="266">
        <f t="shared" si="13"/>
        <v>80</v>
      </c>
      <c r="N205" s="268"/>
      <c r="O205" s="268"/>
      <c r="P205" s="268"/>
      <c r="Q205" s="268"/>
      <c r="R205" s="268"/>
      <c r="S205" s="268"/>
      <c r="T205" s="268"/>
      <c r="U205" s="268"/>
      <c r="V205" s="268"/>
      <c r="W205" s="268"/>
      <c r="X205" s="268"/>
      <c r="Y205" s="268"/>
      <c r="Z205" s="268"/>
      <c r="AA205" s="268"/>
      <c r="AB205" s="268"/>
      <c r="AC205" s="268"/>
      <c r="AD205" s="268"/>
      <c r="AE205" s="268"/>
      <c r="AF205" s="268"/>
      <c r="AG205" s="268"/>
      <c r="AH205" s="268"/>
      <c r="AI205" s="268"/>
      <c r="AJ205" s="268"/>
      <c r="AK205" s="268"/>
      <c r="AL205" s="268"/>
      <c r="AM205" s="268"/>
      <c r="AN205" s="268"/>
      <c r="AO205" s="268"/>
      <c r="AP205" s="268"/>
      <c r="AQ205" s="268"/>
      <c r="AR205" s="268"/>
      <c r="AS205" s="268"/>
      <c r="AT205" s="268"/>
      <c r="AU205" s="268"/>
      <c r="AV205" s="268"/>
      <c r="AW205" s="268"/>
      <c r="AX205" s="268"/>
      <c r="AY205" s="268"/>
      <c r="AZ205" s="268"/>
      <c r="BA205" s="268"/>
      <c r="BB205" s="268"/>
      <c r="BC205" s="268"/>
      <c r="BD205" s="268"/>
      <c r="BE205" s="268"/>
      <c r="BF205" s="268"/>
      <c r="BG205" s="268"/>
      <c r="BH205" s="268"/>
      <c r="BI205" s="268"/>
      <c r="BJ205" s="268"/>
      <c r="BK205" s="268"/>
      <c r="BL205" s="268"/>
      <c r="BM205" s="268"/>
      <c r="BN205" s="268"/>
      <c r="BO205" s="268"/>
      <c r="BP205" s="268"/>
      <c r="BQ205" s="268"/>
      <c r="BR205" s="268"/>
      <c r="BS205" s="268"/>
      <c r="BT205" s="268"/>
      <c r="BU205" s="268"/>
      <c r="BV205" s="268"/>
      <c r="BW205" s="268"/>
      <c r="BX205" s="268"/>
      <c r="BY205" s="268"/>
      <c r="BZ205" s="268"/>
    </row>
    <row r="206" spans="1:78" s="258" customFormat="1" ht="18" customHeight="1" x14ac:dyDescent="0.2">
      <c r="A206" s="267">
        <v>202</v>
      </c>
      <c r="B206" s="420" t="s">
        <v>609</v>
      </c>
      <c r="C206" s="420" t="s">
        <v>610</v>
      </c>
      <c r="D206" s="249" t="s">
        <v>16</v>
      </c>
      <c r="E206" s="249" t="s">
        <v>1581</v>
      </c>
      <c r="F206" s="249" t="s">
        <v>1949</v>
      </c>
      <c r="G206" s="332">
        <v>733</v>
      </c>
      <c r="H206" s="266">
        <f t="shared" si="14"/>
        <v>8796</v>
      </c>
      <c r="I206" s="266">
        <f t="shared" si="15"/>
        <v>61.083333333333336</v>
      </c>
      <c r="J206" s="266">
        <f t="shared" si="16"/>
        <v>31.250000000000004</v>
      </c>
      <c r="K206" s="405">
        <v>0</v>
      </c>
      <c r="L206" s="422">
        <v>0</v>
      </c>
      <c r="M206" s="266">
        <f t="shared" si="13"/>
        <v>92.333333333333343</v>
      </c>
      <c r="N206" s="268"/>
      <c r="O206" s="268"/>
      <c r="P206" s="268"/>
      <c r="Q206" s="268"/>
      <c r="R206" s="268"/>
      <c r="S206" s="268"/>
      <c r="T206" s="268"/>
      <c r="U206" s="268"/>
      <c r="V206" s="268"/>
      <c r="W206" s="268"/>
      <c r="X206" s="268"/>
      <c r="Y206" s="268"/>
      <c r="Z206" s="268"/>
      <c r="AA206" s="268"/>
      <c r="AB206" s="268"/>
      <c r="AC206" s="268"/>
      <c r="AD206" s="268"/>
      <c r="AE206" s="268"/>
      <c r="AF206" s="268"/>
      <c r="AG206" s="268"/>
      <c r="AH206" s="268"/>
      <c r="AI206" s="268"/>
      <c r="AJ206" s="268"/>
      <c r="AK206" s="268"/>
      <c r="AL206" s="268"/>
      <c r="AM206" s="268"/>
      <c r="AN206" s="268"/>
      <c r="AO206" s="268"/>
      <c r="AP206" s="268"/>
      <c r="AQ206" s="268"/>
      <c r="AR206" s="268"/>
      <c r="AS206" s="268"/>
      <c r="AT206" s="268"/>
      <c r="AU206" s="268"/>
      <c r="AV206" s="268"/>
      <c r="AW206" s="268"/>
      <c r="AX206" s="268"/>
      <c r="AY206" s="268"/>
      <c r="AZ206" s="268"/>
      <c r="BA206" s="268"/>
      <c r="BB206" s="268"/>
      <c r="BC206" s="268"/>
      <c r="BD206" s="268"/>
      <c r="BE206" s="268"/>
      <c r="BF206" s="268"/>
      <c r="BG206" s="268"/>
      <c r="BH206" s="268"/>
      <c r="BI206" s="268"/>
      <c r="BJ206" s="268"/>
      <c r="BK206" s="268"/>
      <c r="BL206" s="268"/>
      <c r="BM206" s="268"/>
      <c r="BN206" s="268"/>
      <c r="BO206" s="268"/>
      <c r="BP206" s="268"/>
      <c r="BQ206" s="268"/>
      <c r="BR206" s="268"/>
      <c r="BS206" s="268"/>
      <c r="BT206" s="268"/>
      <c r="BU206" s="268"/>
      <c r="BV206" s="268"/>
      <c r="BW206" s="268"/>
      <c r="BX206" s="268"/>
      <c r="BY206" s="268"/>
      <c r="BZ206" s="268"/>
    </row>
    <row r="207" spans="1:78" s="258" customFormat="1" ht="18" customHeight="1" x14ac:dyDescent="0.2">
      <c r="A207" s="265">
        <v>203</v>
      </c>
      <c r="B207" s="420" t="s">
        <v>611</v>
      </c>
      <c r="C207" s="420" t="s">
        <v>612</v>
      </c>
      <c r="D207" s="249" t="s">
        <v>16</v>
      </c>
      <c r="E207" s="249" t="s">
        <v>1550</v>
      </c>
      <c r="F207" s="249" t="s">
        <v>1951</v>
      </c>
      <c r="G207" s="332">
        <v>675</v>
      </c>
      <c r="H207" s="266">
        <f t="shared" si="14"/>
        <v>8100</v>
      </c>
      <c r="I207" s="266">
        <f t="shared" si="15"/>
        <v>56.25</v>
      </c>
      <c r="J207" s="266">
        <f t="shared" si="16"/>
        <v>31.250000000000004</v>
      </c>
      <c r="K207" s="405">
        <v>0</v>
      </c>
      <c r="L207" s="422">
        <v>0</v>
      </c>
      <c r="M207" s="266">
        <f t="shared" si="13"/>
        <v>87.5</v>
      </c>
      <c r="N207" s="268"/>
      <c r="O207" s="268"/>
      <c r="P207" s="268"/>
      <c r="Q207" s="268"/>
      <c r="R207" s="268"/>
      <c r="S207" s="268"/>
      <c r="T207" s="268"/>
      <c r="U207" s="268"/>
      <c r="V207" s="268"/>
      <c r="W207" s="268"/>
      <c r="X207" s="268"/>
      <c r="Y207" s="268"/>
      <c r="Z207" s="268"/>
      <c r="AA207" s="268"/>
      <c r="AB207" s="268"/>
      <c r="AC207" s="268"/>
      <c r="AD207" s="268"/>
      <c r="AE207" s="268"/>
      <c r="AF207" s="268"/>
      <c r="AG207" s="268"/>
      <c r="AH207" s="268"/>
      <c r="AI207" s="268"/>
      <c r="AJ207" s="268"/>
      <c r="AK207" s="268"/>
      <c r="AL207" s="268"/>
      <c r="AM207" s="268"/>
      <c r="AN207" s="268"/>
      <c r="AO207" s="268"/>
      <c r="AP207" s="268"/>
      <c r="AQ207" s="268"/>
      <c r="AR207" s="268"/>
      <c r="AS207" s="268"/>
      <c r="AT207" s="268"/>
      <c r="AU207" s="268"/>
      <c r="AV207" s="268"/>
      <c r="AW207" s="268"/>
      <c r="AX207" s="268"/>
      <c r="AY207" s="268"/>
      <c r="AZ207" s="268"/>
      <c r="BA207" s="268"/>
      <c r="BB207" s="268"/>
      <c r="BC207" s="268"/>
      <c r="BD207" s="268"/>
      <c r="BE207" s="268"/>
      <c r="BF207" s="268"/>
      <c r="BG207" s="268"/>
      <c r="BH207" s="268"/>
      <c r="BI207" s="268"/>
      <c r="BJ207" s="268"/>
      <c r="BK207" s="268"/>
      <c r="BL207" s="268"/>
      <c r="BM207" s="268"/>
      <c r="BN207" s="268"/>
      <c r="BO207" s="268"/>
      <c r="BP207" s="268"/>
      <c r="BQ207" s="268"/>
      <c r="BR207" s="268"/>
      <c r="BS207" s="268"/>
      <c r="BT207" s="268"/>
      <c r="BU207" s="268"/>
      <c r="BV207" s="268"/>
      <c r="BW207" s="268"/>
      <c r="BX207" s="268"/>
      <c r="BY207" s="268"/>
      <c r="BZ207" s="268"/>
    </row>
    <row r="208" spans="1:78" s="258" customFormat="1" ht="18" customHeight="1" x14ac:dyDescent="0.2">
      <c r="A208" s="267">
        <v>204</v>
      </c>
      <c r="B208" s="420" t="s">
        <v>613</v>
      </c>
      <c r="C208" s="420" t="s">
        <v>771</v>
      </c>
      <c r="D208" s="249" t="s">
        <v>16</v>
      </c>
      <c r="E208" s="249" t="s">
        <v>1585</v>
      </c>
      <c r="F208" s="249" t="s">
        <v>1947</v>
      </c>
      <c r="G208" s="332">
        <v>1212</v>
      </c>
      <c r="H208" s="266">
        <f t="shared" si="14"/>
        <v>14544</v>
      </c>
      <c r="I208" s="266">
        <f t="shared" si="15"/>
        <v>101</v>
      </c>
      <c r="J208" s="266">
        <f t="shared" si="16"/>
        <v>31.250000000000004</v>
      </c>
      <c r="K208" s="405">
        <v>0</v>
      </c>
      <c r="L208" s="422">
        <v>0</v>
      </c>
      <c r="M208" s="266">
        <f t="shared" si="13"/>
        <v>132.25</v>
      </c>
      <c r="N208" s="268"/>
      <c r="O208" s="268"/>
      <c r="P208" s="268"/>
      <c r="Q208" s="268"/>
      <c r="R208" s="268"/>
      <c r="S208" s="268"/>
      <c r="T208" s="268"/>
      <c r="U208" s="268"/>
      <c r="V208" s="268"/>
      <c r="W208" s="268"/>
      <c r="X208" s="268"/>
      <c r="Y208" s="268"/>
      <c r="Z208" s="268"/>
      <c r="AA208" s="268"/>
      <c r="AB208" s="268"/>
      <c r="AC208" s="268"/>
      <c r="AD208" s="268"/>
      <c r="AE208" s="268"/>
      <c r="AF208" s="268"/>
      <c r="AG208" s="268"/>
      <c r="AH208" s="268"/>
      <c r="AI208" s="268"/>
      <c r="AJ208" s="268"/>
      <c r="AK208" s="268"/>
      <c r="AL208" s="268"/>
      <c r="AM208" s="268"/>
      <c r="AN208" s="268"/>
      <c r="AO208" s="268"/>
      <c r="AP208" s="268"/>
      <c r="AQ208" s="268"/>
      <c r="AR208" s="268"/>
      <c r="AS208" s="268"/>
      <c r="AT208" s="268"/>
      <c r="AU208" s="268"/>
      <c r="AV208" s="268"/>
      <c r="AW208" s="268"/>
      <c r="AX208" s="268"/>
      <c r="AY208" s="268"/>
      <c r="AZ208" s="268"/>
      <c r="BA208" s="268"/>
      <c r="BB208" s="268"/>
      <c r="BC208" s="268"/>
      <c r="BD208" s="268"/>
      <c r="BE208" s="268"/>
      <c r="BF208" s="268"/>
      <c r="BG208" s="268"/>
      <c r="BH208" s="268"/>
      <c r="BI208" s="268"/>
      <c r="BJ208" s="268"/>
      <c r="BK208" s="268"/>
      <c r="BL208" s="268"/>
      <c r="BM208" s="268"/>
      <c r="BN208" s="268"/>
      <c r="BO208" s="268"/>
      <c r="BP208" s="268"/>
      <c r="BQ208" s="268"/>
      <c r="BR208" s="268"/>
      <c r="BS208" s="268"/>
      <c r="BT208" s="268"/>
      <c r="BU208" s="268"/>
      <c r="BV208" s="268"/>
      <c r="BW208" s="268"/>
      <c r="BX208" s="268"/>
      <c r="BY208" s="268"/>
      <c r="BZ208" s="268"/>
    </row>
    <row r="209" spans="1:78" s="258" customFormat="1" ht="18" customHeight="1" x14ac:dyDescent="0.2">
      <c r="A209" s="265">
        <v>205</v>
      </c>
      <c r="B209" s="420" t="s">
        <v>615</v>
      </c>
      <c r="C209" s="420" t="s">
        <v>400</v>
      </c>
      <c r="D209" s="249" t="s">
        <v>16</v>
      </c>
      <c r="E209" s="249" t="s">
        <v>1539</v>
      </c>
      <c r="F209" s="249" t="s">
        <v>1945</v>
      </c>
      <c r="G209" s="332">
        <v>393</v>
      </c>
      <c r="H209" s="266">
        <f t="shared" si="14"/>
        <v>4716</v>
      </c>
      <c r="I209" s="266">
        <f t="shared" si="15"/>
        <v>32.75</v>
      </c>
      <c r="J209" s="266">
        <f t="shared" si="16"/>
        <v>31.250000000000004</v>
      </c>
      <c r="K209" s="405">
        <v>0</v>
      </c>
      <c r="L209" s="422">
        <v>0</v>
      </c>
      <c r="M209" s="266">
        <f t="shared" ref="M209:M213" si="17">I209+J209+K209+L209</f>
        <v>64</v>
      </c>
      <c r="N209" s="268"/>
      <c r="O209" s="268"/>
      <c r="P209" s="268"/>
      <c r="Q209" s="268"/>
      <c r="R209" s="268"/>
      <c r="S209" s="268"/>
      <c r="T209" s="268"/>
      <c r="U209" s="268"/>
      <c r="V209" s="268"/>
      <c r="W209" s="268"/>
      <c r="X209" s="268"/>
      <c r="Y209" s="268"/>
      <c r="Z209" s="268"/>
      <c r="AA209" s="268"/>
      <c r="AB209" s="268"/>
      <c r="AC209" s="268"/>
      <c r="AD209" s="268"/>
      <c r="AE209" s="268"/>
      <c r="AF209" s="268"/>
      <c r="AG209" s="268"/>
      <c r="AH209" s="268"/>
      <c r="AI209" s="268"/>
      <c r="AJ209" s="268"/>
      <c r="AK209" s="268"/>
      <c r="AL209" s="268"/>
      <c r="AM209" s="268"/>
      <c r="AN209" s="268"/>
      <c r="AO209" s="268"/>
      <c r="AP209" s="268"/>
      <c r="AQ209" s="268"/>
      <c r="AR209" s="268"/>
      <c r="AS209" s="268"/>
      <c r="AT209" s="268"/>
      <c r="AU209" s="268"/>
      <c r="AV209" s="268"/>
      <c r="AW209" s="268"/>
      <c r="AX209" s="268"/>
      <c r="AY209" s="268"/>
      <c r="AZ209" s="268"/>
      <c r="BA209" s="268"/>
      <c r="BB209" s="268"/>
      <c r="BC209" s="268"/>
      <c r="BD209" s="268"/>
      <c r="BE209" s="268"/>
      <c r="BF209" s="268"/>
      <c r="BG209" s="268"/>
      <c r="BH209" s="268"/>
      <c r="BI209" s="268"/>
      <c r="BJ209" s="268"/>
      <c r="BK209" s="268"/>
      <c r="BL209" s="268"/>
      <c r="BM209" s="268"/>
      <c r="BN209" s="268"/>
      <c r="BO209" s="268"/>
      <c r="BP209" s="268"/>
      <c r="BQ209" s="268"/>
      <c r="BR209" s="268"/>
      <c r="BS209" s="268"/>
      <c r="BT209" s="268"/>
      <c r="BU209" s="268"/>
      <c r="BV209" s="268"/>
      <c r="BW209" s="268"/>
      <c r="BX209" s="268"/>
      <c r="BY209" s="268"/>
      <c r="BZ209" s="268"/>
    </row>
    <row r="210" spans="1:78" s="258" customFormat="1" ht="18" customHeight="1" x14ac:dyDescent="0.2">
      <c r="A210" s="267">
        <v>206</v>
      </c>
      <c r="B210" s="420" t="s">
        <v>1732</v>
      </c>
      <c r="C210" s="426" t="s">
        <v>1733</v>
      </c>
      <c r="D210" s="249" t="s">
        <v>16</v>
      </c>
      <c r="E210" s="249" t="s">
        <v>1539</v>
      </c>
      <c r="F210" s="249" t="s">
        <v>1945</v>
      </c>
      <c r="G210" s="332">
        <v>463</v>
      </c>
      <c r="H210" s="266">
        <f t="shared" si="14"/>
        <v>5556</v>
      </c>
      <c r="I210" s="266">
        <f t="shared" si="15"/>
        <v>38.583333333333336</v>
      </c>
      <c r="J210" s="266">
        <f t="shared" si="16"/>
        <v>31.250000000000004</v>
      </c>
      <c r="K210" s="405">
        <v>0</v>
      </c>
      <c r="L210" s="422">
        <v>0</v>
      </c>
      <c r="M210" s="266">
        <f t="shared" si="17"/>
        <v>69.833333333333343</v>
      </c>
      <c r="N210" s="268"/>
      <c r="O210" s="268"/>
      <c r="P210" s="268"/>
      <c r="Q210" s="268"/>
      <c r="R210" s="268"/>
      <c r="S210" s="268"/>
      <c r="T210" s="268"/>
      <c r="U210" s="268"/>
      <c r="V210" s="268"/>
      <c r="W210" s="268"/>
      <c r="X210" s="268"/>
      <c r="Y210" s="268"/>
      <c r="Z210" s="268"/>
      <c r="AA210" s="268"/>
      <c r="AB210" s="268"/>
      <c r="AC210" s="268"/>
      <c r="AD210" s="268"/>
      <c r="AE210" s="268"/>
      <c r="AF210" s="268"/>
      <c r="AG210" s="268"/>
      <c r="AH210" s="268"/>
      <c r="AI210" s="268"/>
      <c r="AJ210" s="268"/>
      <c r="AK210" s="268"/>
      <c r="AL210" s="268"/>
      <c r="AM210" s="268"/>
      <c r="AN210" s="268"/>
      <c r="AO210" s="268"/>
      <c r="AP210" s="268"/>
      <c r="AQ210" s="268"/>
      <c r="AR210" s="268"/>
      <c r="AS210" s="268"/>
      <c r="AT210" s="268"/>
      <c r="AU210" s="268"/>
      <c r="AV210" s="268"/>
      <c r="AW210" s="268"/>
      <c r="AX210" s="268"/>
      <c r="AY210" s="268"/>
      <c r="AZ210" s="268"/>
      <c r="BA210" s="268"/>
      <c r="BB210" s="268"/>
      <c r="BC210" s="268"/>
      <c r="BD210" s="268"/>
      <c r="BE210" s="268"/>
      <c r="BF210" s="268"/>
      <c r="BG210" s="268"/>
      <c r="BH210" s="268"/>
      <c r="BI210" s="268"/>
      <c r="BJ210" s="268"/>
      <c r="BK210" s="268"/>
      <c r="BL210" s="268"/>
      <c r="BM210" s="268"/>
      <c r="BN210" s="268"/>
      <c r="BO210" s="268"/>
      <c r="BP210" s="268"/>
      <c r="BQ210" s="268"/>
      <c r="BR210" s="268"/>
      <c r="BS210" s="268"/>
      <c r="BT210" s="268"/>
      <c r="BU210" s="268"/>
      <c r="BV210" s="268"/>
      <c r="BW210" s="268"/>
      <c r="BX210" s="268"/>
      <c r="BY210" s="268"/>
      <c r="BZ210" s="268"/>
    </row>
    <row r="211" spans="1:78" s="258" customFormat="1" ht="18" customHeight="1" x14ac:dyDescent="0.2">
      <c r="A211" s="265">
        <v>207</v>
      </c>
      <c r="B211" s="420" t="s">
        <v>1470</v>
      </c>
      <c r="C211" s="425" t="s">
        <v>400</v>
      </c>
      <c r="D211" s="249" t="s">
        <v>16</v>
      </c>
      <c r="E211" s="249" t="s">
        <v>1539</v>
      </c>
      <c r="F211" s="249" t="s">
        <v>1945</v>
      </c>
      <c r="G211" s="332">
        <v>393</v>
      </c>
      <c r="H211" s="266">
        <f t="shared" si="14"/>
        <v>4716</v>
      </c>
      <c r="I211" s="266">
        <f t="shared" si="15"/>
        <v>32.75</v>
      </c>
      <c r="J211" s="266">
        <f t="shared" si="16"/>
        <v>31.250000000000004</v>
      </c>
      <c r="K211" s="405">
        <v>0</v>
      </c>
      <c r="L211" s="422">
        <v>0</v>
      </c>
      <c r="M211" s="266">
        <f t="shared" si="17"/>
        <v>64</v>
      </c>
      <c r="N211" s="268"/>
      <c r="O211" s="268"/>
      <c r="P211" s="268"/>
      <c r="Q211" s="268"/>
      <c r="R211" s="268"/>
      <c r="S211" s="268"/>
      <c r="T211" s="268"/>
      <c r="U211" s="268"/>
      <c r="V211" s="268"/>
      <c r="W211" s="268"/>
      <c r="X211" s="268"/>
      <c r="Y211" s="268"/>
      <c r="Z211" s="268"/>
      <c r="AA211" s="268"/>
      <c r="AB211" s="268"/>
      <c r="AC211" s="268"/>
      <c r="AD211" s="268"/>
      <c r="AE211" s="268"/>
      <c r="AF211" s="268"/>
      <c r="AG211" s="268"/>
      <c r="AH211" s="268"/>
      <c r="AI211" s="268"/>
      <c r="AJ211" s="268"/>
      <c r="AK211" s="268"/>
      <c r="AL211" s="268"/>
      <c r="AM211" s="268"/>
      <c r="AN211" s="268"/>
      <c r="AO211" s="268"/>
      <c r="AP211" s="268"/>
      <c r="AQ211" s="268"/>
      <c r="AR211" s="268"/>
      <c r="AS211" s="268"/>
      <c r="AT211" s="268"/>
      <c r="AU211" s="268"/>
      <c r="AV211" s="268"/>
      <c r="AW211" s="268"/>
      <c r="AX211" s="268"/>
      <c r="AY211" s="268"/>
      <c r="AZ211" s="268"/>
      <c r="BA211" s="268"/>
      <c r="BB211" s="268"/>
      <c r="BC211" s="268"/>
      <c r="BD211" s="268"/>
      <c r="BE211" s="268"/>
      <c r="BF211" s="268"/>
      <c r="BG211" s="268"/>
      <c r="BH211" s="268"/>
      <c r="BI211" s="268"/>
      <c r="BJ211" s="268"/>
      <c r="BK211" s="268"/>
      <c r="BL211" s="268"/>
      <c r="BM211" s="268"/>
      <c r="BN211" s="268"/>
      <c r="BO211" s="268"/>
      <c r="BP211" s="268"/>
      <c r="BQ211" s="268"/>
      <c r="BR211" s="268"/>
      <c r="BS211" s="268"/>
      <c r="BT211" s="268"/>
      <c r="BU211" s="268"/>
      <c r="BV211" s="268"/>
      <c r="BW211" s="268"/>
      <c r="BX211" s="268"/>
      <c r="BY211" s="268"/>
      <c r="BZ211" s="268"/>
    </row>
    <row r="212" spans="1:78" s="258" customFormat="1" ht="18" customHeight="1" x14ac:dyDescent="0.2">
      <c r="A212" s="267">
        <v>208</v>
      </c>
      <c r="B212" s="420" t="s">
        <v>1471</v>
      </c>
      <c r="C212" s="420" t="s">
        <v>400</v>
      </c>
      <c r="D212" s="249" t="s">
        <v>16</v>
      </c>
      <c r="E212" s="249" t="s">
        <v>1539</v>
      </c>
      <c r="F212" s="249" t="s">
        <v>1945</v>
      </c>
      <c r="G212" s="332">
        <v>393</v>
      </c>
      <c r="H212" s="266">
        <f t="shared" si="14"/>
        <v>4716</v>
      </c>
      <c r="I212" s="266">
        <f t="shared" si="15"/>
        <v>32.75</v>
      </c>
      <c r="J212" s="266">
        <f t="shared" si="16"/>
        <v>31.250000000000004</v>
      </c>
      <c r="K212" s="405">
        <v>0</v>
      </c>
      <c r="L212" s="422">
        <v>0</v>
      </c>
      <c r="M212" s="266">
        <f t="shared" si="17"/>
        <v>64</v>
      </c>
      <c r="N212" s="268"/>
      <c r="O212" s="268"/>
      <c r="P212" s="268"/>
      <c r="Q212" s="268"/>
      <c r="R212" s="268"/>
      <c r="S212" s="268"/>
      <c r="T212" s="268"/>
      <c r="U212" s="268"/>
      <c r="V212" s="268"/>
      <c r="W212" s="268"/>
      <c r="X212" s="268"/>
      <c r="Y212" s="268"/>
      <c r="Z212" s="268"/>
      <c r="AA212" s="268"/>
      <c r="AB212" s="268"/>
      <c r="AC212" s="268"/>
      <c r="AD212" s="268"/>
      <c r="AE212" s="268"/>
      <c r="AF212" s="268"/>
      <c r="AG212" s="268"/>
      <c r="AH212" s="268"/>
      <c r="AI212" s="268"/>
      <c r="AJ212" s="268"/>
      <c r="AK212" s="268"/>
      <c r="AL212" s="268"/>
      <c r="AM212" s="268"/>
      <c r="AN212" s="268"/>
      <c r="AO212" s="268"/>
      <c r="AP212" s="268"/>
      <c r="AQ212" s="268"/>
      <c r="AR212" s="268"/>
      <c r="AS212" s="268"/>
      <c r="AT212" s="268"/>
      <c r="AU212" s="268"/>
      <c r="AV212" s="268"/>
      <c r="AW212" s="268"/>
      <c r="AX212" s="268"/>
      <c r="AY212" s="268"/>
      <c r="AZ212" s="268"/>
      <c r="BA212" s="268"/>
      <c r="BB212" s="268"/>
      <c r="BC212" s="268"/>
      <c r="BD212" s="268"/>
      <c r="BE212" s="268"/>
      <c r="BF212" s="268"/>
      <c r="BG212" s="268"/>
      <c r="BH212" s="268"/>
      <c r="BI212" s="268"/>
      <c r="BJ212" s="268"/>
      <c r="BK212" s="268"/>
      <c r="BL212" s="268"/>
      <c r="BM212" s="268"/>
      <c r="BN212" s="268"/>
      <c r="BO212" s="268"/>
      <c r="BP212" s="268"/>
      <c r="BQ212" s="268"/>
      <c r="BR212" s="268"/>
      <c r="BS212" s="268"/>
      <c r="BT212" s="268"/>
      <c r="BU212" s="268"/>
      <c r="BV212" s="268"/>
      <c r="BW212" s="268"/>
      <c r="BX212" s="268"/>
      <c r="BY212" s="268"/>
      <c r="BZ212" s="268"/>
    </row>
    <row r="213" spans="1:78" s="258" customFormat="1" ht="18" customHeight="1" x14ac:dyDescent="0.2">
      <c r="A213" s="265">
        <v>209</v>
      </c>
      <c r="B213" s="420" t="s">
        <v>1680</v>
      </c>
      <c r="C213" s="245" t="s">
        <v>1681</v>
      </c>
      <c r="D213" s="249" t="s">
        <v>16</v>
      </c>
      <c r="E213" s="249" t="s">
        <v>1558</v>
      </c>
      <c r="F213" s="249" t="s">
        <v>1952</v>
      </c>
      <c r="G213" s="332">
        <v>2308</v>
      </c>
      <c r="H213" s="266">
        <f t="shared" si="14"/>
        <v>27696</v>
      </c>
      <c r="I213" s="266">
        <f t="shared" si="15"/>
        <v>192.33333333333334</v>
      </c>
      <c r="J213" s="266">
        <f t="shared" si="16"/>
        <v>31.250000000000004</v>
      </c>
      <c r="K213" s="405">
        <v>0</v>
      </c>
      <c r="L213" s="422">
        <v>0</v>
      </c>
      <c r="M213" s="266">
        <f t="shared" si="17"/>
        <v>223.58333333333334</v>
      </c>
      <c r="N213" s="268"/>
      <c r="O213" s="268"/>
      <c r="P213" s="268"/>
      <c r="Q213" s="268"/>
      <c r="R213" s="268"/>
      <c r="S213" s="268"/>
      <c r="T213" s="268"/>
      <c r="U213" s="268"/>
      <c r="V213" s="268"/>
      <c r="W213" s="268"/>
      <c r="X213" s="268"/>
      <c r="Y213" s="268"/>
      <c r="Z213" s="268"/>
      <c r="AA213" s="268"/>
      <c r="AB213" s="268"/>
      <c r="AC213" s="268"/>
      <c r="AD213" s="268"/>
      <c r="AE213" s="268"/>
      <c r="AF213" s="268"/>
      <c r="AG213" s="268"/>
      <c r="AH213" s="268"/>
      <c r="AI213" s="268"/>
      <c r="AJ213" s="268"/>
      <c r="AK213" s="268"/>
      <c r="AL213" s="268"/>
      <c r="AM213" s="268"/>
      <c r="AN213" s="268"/>
      <c r="AO213" s="268"/>
      <c r="AP213" s="268"/>
      <c r="AQ213" s="268"/>
      <c r="AR213" s="268"/>
      <c r="AS213" s="268"/>
      <c r="AT213" s="268"/>
      <c r="AU213" s="268"/>
      <c r="AV213" s="268"/>
      <c r="AW213" s="268"/>
      <c r="AX213" s="268"/>
      <c r="AY213" s="268"/>
      <c r="AZ213" s="268"/>
      <c r="BA213" s="268"/>
      <c r="BB213" s="268"/>
      <c r="BC213" s="268"/>
      <c r="BD213" s="268"/>
      <c r="BE213" s="268"/>
      <c r="BF213" s="268"/>
      <c r="BG213" s="268"/>
      <c r="BH213" s="268"/>
      <c r="BI213" s="268"/>
      <c r="BJ213" s="268"/>
      <c r="BK213" s="268"/>
      <c r="BL213" s="268"/>
      <c r="BM213" s="268"/>
      <c r="BN213" s="268"/>
      <c r="BO213" s="268"/>
      <c r="BP213" s="268"/>
      <c r="BQ213" s="268"/>
      <c r="BR213" s="268"/>
      <c r="BS213" s="268"/>
      <c r="BT213" s="268"/>
      <c r="BU213" s="268"/>
      <c r="BV213" s="268"/>
      <c r="BW213" s="268"/>
      <c r="BX213" s="268"/>
      <c r="BY213" s="268"/>
      <c r="BZ213" s="268"/>
    </row>
    <row r="214" spans="1:78" s="258" customFormat="1" ht="18" customHeight="1" x14ac:dyDescent="0.2">
      <c r="A214" s="267">
        <v>210</v>
      </c>
      <c r="B214" s="245" t="s">
        <v>2093</v>
      </c>
      <c r="C214" s="245" t="s">
        <v>2094</v>
      </c>
      <c r="D214" s="249" t="s">
        <v>16</v>
      </c>
      <c r="E214" s="249" t="s">
        <v>1569</v>
      </c>
      <c r="F214" s="249" t="s">
        <v>1952</v>
      </c>
      <c r="G214" s="332">
        <v>2308</v>
      </c>
      <c r="H214" s="266">
        <f t="shared" si="14"/>
        <v>27696</v>
      </c>
      <c r="I214" s="266">
        <f t="shared" si="15"/>
        <v>192.33333333333334</v>
      </c>
      <c r="J214" s="266">
        <f t="shared" si="16"/>
        <v>31.250000000000004</v>
      </c>
      <c r="K214" s="405">
        <v>0</v>
      </c>
      <c r="L214" s="422">
        <v>0</v>
      </c>
      <c r="M214" s="266">
        <v>0</v>
      </c>
      <c r="N214" s="268"/>
      <c r="O214" s="268"/>
      <c r="P214" s="268"/>
      <c r="Q214" s="268"/>
      <c r="R214" s="268"/>
      <c r="S214" s="268"/>
      <c r="T214" s="268"/>
      <c r="U214" s="268"/>
      <c r="V214" s="268"/>
      <c r="W214" s="268"/>
      <c r="X214" s="268"/>
      <c r="Y214" s="268"/>
      <c r="Z214" s="268"/>
      <c r="AA214" s="268"/>
      <c r="AB214" s="268"/>
      <c r="AC214" s="268"/>
      <c r="AD214" s="268"/>
      <c r="AE214" s="268"/>
      <c r="AF214" s="268"/>
      <c r="AG214" s="268"/>
      <c r="AH214" s="268"/>
      <c r="AI214" s="268"/>
      <c r="AJ214" s="268"/>
      <c r="AK214" s="268"/>
      <c r="AL214" s="268"/>
      <c r="AM214" s="268"/>
      <c r="AN214" s="268"/>
      <c r="AO214" s="268"/>
      <c r="AP214" s="268"/>
      <c r="AQ214" s="268"/>
      <c r="AR214" s="268"/>
      <c r="AS214" s="268"/>
      <c r="AT214" s="268"/>
      <c r="AU214" s="268"/>
      <c r="AV214" s="268"/>
      <c r="AW214" s="268"/>
      <c r="AX214" s="268"/>
      <c r="AY214" s="268"/>
      <c r="AZ214" s="268"/>
      <c r="BA214" s="268"/>
      <c r="BB214" s="268"/>
      <c r="BC214" s="268"/>
      <c r="BD214" s="268"/>
      <c r="BE214" s="268"/>
      <c r="BF214" s="268"/>
      <c r="BG214" s="268"/>
      <c r="BH214" s="268"/>
      <c r="BI214" s="268"/>
      <c r="BJ214" s="268"/>
      <c r="BK214" s="268"/>
      <c r="BL214" s="268"/>
      <c r="BM214" s="268"/>
      <c r="BN214" s="268"/>
      <c r="BO214" s="268"/>
      <c r="BP214" s="268"/>
      <c r="BQ214" s="268"/>
      <c r="BR214" s="268"/>
      <c r="BS214" s="268"/>
      <c r="BT214" s="268"/>
      <c r="BU214" s="268"/>
      <c r="BV214" s="268"/>
      <c r="BW214" s="268"/>
      <c r="BX214" s="268"/>
      <c r="BY214" s="268"/>
      <c r="BZ214" s="268"/>
    </row>
    <row r="215" spans="1:78" s="258" customFormat="1" ht="18" customHeight="1" x14ac:dyDescent="0.2">
      <c r="A215" s="265">
        <v>211</v>
      </c>
      <c r="B215" s="420" t="s">
        <v>616</v>
      </c>
      <c r="C215" s="420" t="s">
        <v>400</v>
      </c>
      <c r="D215" s="249" t="s">
        <v>16</v>
      </c>
      <c r="E215" s="249" t="s">
        <v>1539</v>
      </c>
      <c r="F215" s="249" t="s">
        <v>1945</v>
      </c>
      <c r="G215" s="332">
        <v>393</v>
      </c>
      <c r="H215" s="266">
        <f t="shared" si="14"/>
        <v>4716</v>
      </c>
      <c r="I215" s="266">
        <f t="shared" si="15"/>
        <v>32.75</v>
      </c>
      <c r="J215" s="266">
        <f t="shared" si="16"/>
        <v>31.250000000000004</v>
      </c>
      <c r="K215" s="405">
        <v>0</v>
      </c>
      <c r="L215" s="422">
        <v>0</v>
      </c>
      <c r="M215" s="266">
        <f>I215+J215+K215+L215</f>
        <v>64</v>
      </c>
      <c r="N215" s="268"/>
      <c r="O215" s="268"/>
      <c r="P215" s="268"/>
      <c r="Q215" s="268"/>
      <c r="R215" s="268"/>
      <c r="S215" s="268"/>
      <c r="T215" s="268"/>
      <c r="U215" s="268"/>
      <c r="V215" s="268"/>
      <c r="W215" s="268"/>
      <c r="X215" s="268"/>
      <c r="Y215" s="268"/>
      <c r="Z215" s="268"/>
      <c r="AA215" s="268"/>
      <c r="AB215" s="268"/>
      <c r="AC215" s="268"/>
      <c r="AD215" s="268"/>
      <c r="AE215" s="268"/>
      <c r="AF215" s="268"/>
      <c r="AG215" s="268"/>
      <c r="AH215" s="268"/>
      <c r="AI215" s="268"/>
      <c r="AJ215" s="268"/>
      <c r="AK215" s="268"/>
      <c r="AL215" s="268"/>
      <c r="AM215" s="268"/>
      <c r="AN215" s="268"/>
      <c r="AO215" s="268"/>
      <c r="AP215" s="268"/>
      <c r="AQ215" s="268"/>
      <c r="AR215" s="268"/>
      <c r="AS215" s="268"/>
      <c r="AT215" s="268"/>
      <c r="AU215" s="268"/>
      <c r="AV215" s="268"/>
      <c r="AW215" s="268"/>
      <c r="AX215" s="268"/>
      <c r="AY215" s="268"/>
      <c r="AZ215" s="268"/>
      <c r="BA215" s="268"/>
      <c r="BB215" s="268"/>
      <c r="BC215" s="268"/>
      <c r="BD215" s="268"/>
      <c r="BE215" s="268"/>
      <c r="BF215" s="268"/>
      <c r="BG215" s="268"/>
      <c r="BH215" s="268"/>
      <c r="BI215" s="268"/>
      <c r="BJ215" s="268"/>
      <c r="BK215" s="268"/>
      <c r="BL215" s="268"/>
      <c r="BM215" s="268"/>
      <c r="BN215" s="268"/>
      <c r="BO215" s="268"/>
      <c r="BP215" s="268"/>
      <c r="BQ215" s="268"/>
      <c r="BR215" s="268"/>
      <c r="BS215" s="268"/>
      <c r="BT215" s="268"/>
      <c r="BU215" s="268"/>
      <c r="BV215" s="268"/>
      <c r="BW215" s="268"/>
      <c r="BX215" s="268"/>
      <c r="BY215" s="268"/>
      <c r="BZ215" s="268"/>
    </row>
    <row r="216" spans="1:78" s="258" customFormat="1" ht="18" customHeight="1" x14ac:dyDescent="0.2">
      <c r="A216" s="267">
        <v>212</v>
      </c>
      <c r="B216" s="420" t="s">
        <v>617</v>
      </c>
      <c r="C216" s="420" t="s">
        <v>1472</v>
      </c>
      <c r="D216" s="249" t="s">
        <v>16</v>
      </c>
      <c r="E216" s="249" t="s">
        <v>1554</v>
      </c>
      <c r="F216" s="249" t="s">
        <v>1952</v>
      </c>
      <c r="G216" s="332">
        <v>2308</v>
      </c>
      <c r="H216" s="266">
        <f t="shared" si="14"/>
        <v>27696</v>
      </c>
      <c r="I216" s="266">
        <f t="shared" si="15"/>
        <v>192.33333333333334</v>
      </c>
      <c r="J216" s="266">
        <f t="shared" si="16"/>
        <v>31.250000000000004</v>
      </c>
      <c r="K216" s="405">
        <v>0</v>
      </c>
      <c r="L216" s="422">
        <v>0</v>
      </c>
      <c r="M216" s="266">
        <f>I216+J216+K216+L216</f>
        <v>223.58333333333334</v>
      </c>
      <c r="N216" s="268"/>
      <c r="O216" s="268"/>
      <c r="P216" s="268"/>
      <c r="Q216" s="268"/>
      <c r="R216" s="268"/>
      <c r="S216" s="268"/>
      <c r="T216" s="268"/>
      <c r="U216" s="268"/>
      <c r="V216" s="268"/>
      <c r="W216" s="268"/>
      <c r="X216" s="268"/>
      <c r="Y216" s="268"/>
      <c r="Z216" s="268"/>
      <c r="AA216" s="268"/>
      <c r="AB216" s="268"/>
      <c r="AC216" s="268"/>
      <c r="AD216" s="268"/>
      <c r="AE216" s="268"/>
      <c r="AF216" s="268"/>
      <c r="AG216" s="268"/>
      <c r="AH216" s="268"/>
      <c r="AI216" s="268"/>
      <c r="AJ216" s="268"/>
      <c r="AK216" s="268"/>
      <c r="AL216" s="268"/>
      <c r="AM216" s="268"/>
      <c r="AN216" s="268"/>
      <c r="AO216" s="268"/>
      <c r="AP216" s="268"/>
      <c r="AQ216" s="268"/>
      <c r="AR216" s="268"/>
      <c r="AS216" s="268"/>
      <c r="AT216" s="268"/>
      <c r="AU216" s="268"/>
      <c r="AV216" s="268"/>
      <c r="AW216" s="268"/>
      <c r="AX216" s="268"/>
      <c r="AY216" s="268"/>
      <c r="AZ216" s="268"/>
      <c r="BA216" s="268"/>
      <c r="BB216" s="268"/>
      <c r="BC216" s="268"/>
      <c r="BD216" s="268"/>
      <c r="BE216" s="268"/>
      <c r="BF216" s="268"/>
      <c r="BG216" s="268"/>
      <c r="BH216" s="268"/>
      <c r="BI216" s="268"/>
      <c r="BJ216" s="268"/>
      <c r="BK216" s="268"/>
      <c r="BL216" s="268"/>
      <c r="BM216" s="268"/>
      <c r="BN216" s="268"/>
      <c r="BO216" s="268"/>
      <c r="BP216" s="268"/>
      <c r="BQ216" s="268"/>
      <c r="BR216" s="268"/>
      <c r="BS216" s="268"/>
      <c r="BT216" s="268"/>
      <c r="BU216" s="268"/>
      <c r="BV216" s="268"/>
      <c r="BW216" s="268"/>
      <c r="BX216" s="268"/>
      <c r="BY216" s="268"/>
      <c r="BZ216" s="268"/>
    </row>
    <row r="217" spans="1:78" s="258" customFormat="1" ht="18" customHeight="1" x14ac:dyDescent="0.2">
      <c r="A217" s="265">
        <v>213</v>
      </c>
      <c r="B217" s="420" t="s">
        <v>618</v>
      </c>
      <c r="C217" s="420" t="s">
        <v>619</v>
      </c>
      <c r="D217" s="249" t="s">
        <v>16</v>
      </c>
      <c r="E217" s="249" t="s">
        <v>1551</v>
      </c>
      <c r="F217" s="249" t="s">
        <v>1947</v>
      </c>
      <c r="G217" s="332">
        <v>1212</v>
      </c>
      <c r="H217" s="266">
        <f t="shared" si="14"/>
        <v>14544</v>
      </c>
      <c r="I217" s="266">
        <f t="shared" si="15"/>
        <v>101</v>
      </c>
      <c r="J217" s="266">
        <f t="shared" si="16"/>
        <v>31.250000000000004</v>
      </c>
      <c r="K217" s="405">
        <v>0</v>
      </c>
      <c r="L217" s="422">
        <v>0</v>
      </c>
      <c r="M217" s="266">
        <f>I217+J217+K217+L217</f>
        <v>132.25</v>
      </c>
      <c r="N217" s="268"/>
      <c r="O217" s="268"/>
      <c r="P217" s="268"/>
      <c r="Q217" s="268"/>
      <c r="R217" s="268"/>
      <c r="S217" s="268"/>
      <c r="T217" s="268"/>
      <c r="U217" s="268"/>
      <c r="V217" s="268"/>
      <c r="W217" s="268"/>
      <c r="X217" s="268"/>
      <c r="Y217" s="268"/>
      <c r="Z217" s="268"/>
      <c r="AA217" s="268"/>
      <c r="AB217" s="268"/>
      <c r="AC217" s="268"/>
      <c r="AD217" s="268"/>
      <c r="AE217" s="268"/>
      <c r="AF217" s="268"/>
      <c r="AG217" s="268"/>
      <c r="AH217" s="268"/>
      <c r="AI217" s="268"/>
      <c r="AJ217" s="268"/>
      <c r="AK217" s="268"/>
      <c r="AL217" s="268"/>
      <c r="AM217" s="268"/>
      <c r="AN217" s="268"/>
      <c r="AO217" s="268"/>
      <c r="AP217" s="268"/>
      <c r="AQ217" s="268"/>
      <c r="AR217" s="268"/>
      <c r="AS217" s="268"/>
      <c r="AT217" s="268"/>
      <c r="AU217" s="268"/>
      <c r="AV217" s="268"/>
      <c r="AW217" s="268"/>
      <c r="AX217" s="268"/>
      <c r="AY217" s="268"/>
      <c r="AZ217" s="268"/>
      <c r="BA217" s="268"/>
      <c r="BB217" s="268"/>
      <c r="BC217" s="268"/>
      <c r="BD217" s="268"/>
      <c r="BE217" s="268"/>
      <c r="BF217" s="268"/>
      <c r="BG217" s="268"/>
      <c r="BH217" s="268"/>
      <c r="BI217" s="268"/>
      <c r="BJ217" s="268"/>
      <c r="BK217" s="268"/>
      <c r="BL217" s="268"/>
      <c r="BM217" s="268"/>
      <c r="BN217" s="268"/>
      <c r="BO217" s="268"/>
      <c r="BP217" s="268"/>
      <c r="BQ217" s="268"/>
      <c r="BR217" s="268"/>
      <c r="BS217" s="268"/>
      <c r="BT217" s="268"/>
      <c r="BU217" s="268"/>
      <c r="BV217" s="268"/>
      <c r="BW217" s="268"/>
      <c r="BX217" s="268"/>
      <c r="BY217" s="268"/>
      <c r="BZ217" s="268"/>
    </row>
    <row r="218" spans="1:78" s="258" customFormat="1" ht="18" customHeight="1" x14ac:dyDescent="0.2">
      <c r="A218" s="267">
        <v>214</v>
      </c>
      <c r="B218" s="420" t="s">
        <v>620</v>
      </c>
      <c r="C218" s="420" t="s">
        <v>400</v>
      </c>
      <c r="D218" s="249" t="s">
        <v>16</v>
      </c>
      <c r="E218" s="249" t="s">
        <v>1539</v>
      </c>
      <c r="F218" s="249" t="s">
        <v>1945</v>
      </c>
      <c r="G218" s="332">
        <v>393</v>
      </c>
      <c r="H218" s="266">
        <f t="shared" si="14"/>
        <v>4716</v>
      </c>
      <c r="I218" s="266">
        <f t="shared" si="15"/>
        <v>32.75</v>
      </c>
      <c r="J218" s="266">
        <f t="shared" si="16"/>
        <v>31.250000000000004</v>
      </c>
      <c r="K218" s="405">
        <v>0</v>
      </c>
      <c r="L218" s="422">
        <v>0</v>
      </c>
      <c r="M218" s="266">
        <f>I218+J218+K218+L218</f>
        <v>64</v>
      </c>
      <c r="N218" s="268"/>
      <c r="O218" s="268"/>
      <c r="P218" s="268"/>
      <c r="Q218" s="268"/>
      <c r="R218" s="268"/>
      <c r="S218" s="268"/>
      <c r="T218" s="268"/>
      <c r="U218" s="268"/>
      <c r="V218" s="268"/>
      <c r="W218" s="268"/>
      <c r="X218" s="268"/>
      <c r="Y218" s="268"/>
      <c r="Z218" s="268"/>
      <c r="AA218" s="268"/>
      <c r="AB218" s="268"/>
      <c r="AC218" s="268"/>
      <c r="AD218" s="268"/>
      <c r="AE218" s="268"/>
      <c r="AF218" s="268"/>
      <c r="AG218" s="268"/>
      <c r="AH218" s="268"/>
      <c r="AI218" s="268"/>
      <c r="AJ218" s="268"/>
      <c r="AK218" s="268"/>
      <c r="AL218" s="268"/>
      <c r="AM218" s="268"/>
      <c r="AN218" s="268"/>
      <c r="AO218" s="268"/>
      <c r="AP218" s="268"/>
      <c r="AQ218" s="268"/>
      <c r="AR218" s="268"/>
      <c r="AS218" s="268"/>
      <c r="AT218" s="268"/>
      <c r="AU218" s="268"/>
      <c r="AV218" s="268"/>
      <c r="AW218" s="268"/>
      <c r="AX218" s="268"/>
      <c r="AY218" s="268"/>
      <c r="AZ218" s="268"/>
      <c r="BA218" s="268"/>
      <c r="BB218" s="268"/>
      <c r="BC218" s="268"/>
      <c r="BD218" s="268"/>
      <c r="BE218" s="268"/>
      <c r="BF218" s="268"/>
      <c r="BG218" s="268"/>
      <c r="BH218" s="268"/>
      <c r="BI218" s="268"/>
      <c r="BJ218" s="268"/>
      <c r="BK218" s="268"/>
      <c r="BL218" s="268"/>
      <c r="BM218" s="268"/>
      <c r="BN218" s="268"/>
      <c r="BO218" s="268"/>
      <c r="BP218" s="268"/>
      <c r="BQ218" s="268"/>
      <c r="BR218" s="268"/>
      <c r="BS218" s="268"/>
      <c r="BT218" s="268"/>
      <c r="BU218" s="268"/>
      <c r="BV218" s="268"/>
      <c r="BW218" s="268"/>
      <c r="BX218" s="268"/>
      <c r="BY218" s="268"/>
      <c r="BZ218" s="268"/>
    </row>
    <row r="219" spans="1:78" s="258" customFormat="1" ht="18" customHeight="1" x14ac:dyDescent="0.2">
      <c r="A219" s="265">
        <v>215</v>
      </c>
      <c r="B219" s="245" t="s">
        <v>2083</v>
      </c>
      <c r="C219" s="245" t="s">
        <v>2084</v>
      </c>
      <c r="D219" s="249" t="s">
        <v>16</v>
      </c>
      <c r="E219" s="249" t="s">
        <v>1566</v>
      </c>
      <c r="F219" s="249" t="s">
        <v>1947</v>
      </c>
      <c r="G219" s="332">
        <v>1212</v>
      </c>
      <c r="H219" s="266">
        <f t="shared" si="14"/>
        <v>14544</v>
      </c>
      <c r="I219" s="266">
        <f t="shared" si="15"/>
        <v>101</v>
      </c>
      <c r="J219" s="266">
        <f t="shared" si="16"/>
        <v>31.250000000000004</v>
      </c>
      <c r="K219" s="405">
        <v>0</v>
      </c>
      <c r="L219" s="422">
        <v>0</v>
      </c>
      <c r="M219" s="266"/>
      <c r="N219" s="268"/>
      <c r="O219" s="268"/>
      <c r="P219" s="268"/>
      <c r="Q219" s="268"/>
      <c r="R219" s="268"/>
      <c r="S219" s="268"/>
      <c r="T219" s="268"/>
      <c r="U219" s="268"/>
      <c r="V219" s="268"/>
      <c r="W219" s="268"/>
      <c r="X219" s="268"/>
      <c r="Y219" s="268"/>
      <c r="Z219" s="268"/>
      <c r="AA219" s="268"/>
      <c r="AB219" s="268"/>
      <c r="AC219" s="268"/>
      <c r="AD219" s="268"/>
      <c r="AE219" s="268"/>
      <c r="AF219" s="268"/>
      <c r="AG219" s="268"/>
      <c r="AH219" s="268"/>
      <c r="AI219" s="268"/>
      <c r="AJ219" s="268"/>
      <c r="AK219" s="268"/>
      <c r="AL219" s="268"/>
      <c r="AM219" s="268"/>
      <c r="AN219" s="268"/>
      <c r="AO219" s="268"/>
      <c r="AP219" s="268"/>
      <c r="AQ219" s="268"/>
      <c r="AR219" s="268"/>
      <c r="AS219" s="268"/>
      <c r="AT219" s="268"/>
      <c r="AU219" s="268"/>
      <c r="AV219" s="268"/>
      <c r="AW219" s="268"/>
      <c r="AX219" s="268"/>
      <c r="AY219" s="268"/>
      <c r="AZ219" s="268"/>
      <c r="BA219" s="268"/>
      <c r="BB219" s="268"/>
      <c r="BC219" s="268"/>
      <c r="BD219" s="268"/>
      <c r="BE219" s="268"/>
      <c r="BF219" s="268"/>
      <c r="BG219" s="268"/>
      <c r="BH219" s="268"/>
      <c r="BI219" s="268"/>
      <c r="BJ219" s="268"/>
      <c r="BK219" s="268"/>
      <c r="BL219" s="268"/>
      <c r="BM219" s="268"/>
      <c r="BN219" s="268"/>
      <c r="BO219" s="268"/>
      <c r="BP219" s="268"/>
      <c r="BQ219" s="268"/>
      <c r="BR219" s="268"/>
      <c r="BS219" s="268"/>
      <c r="BT219" s="268"/>
      <c r="BU219" s="268"/>
      <c r="BV219" s="268"/>
      <c r="BW219" s="268"/>
      <c r="BX219" s="268"/>
      <c r="BY219" s="268"/>
      <c r="BZ219" s="268"/>
    </row>
    <row r="220" spans="1:78" s="258" customFormat="1" ht="18" customHeight="1" x14ac:dyDescent="0.2">
      <c r="A220" s="267">
        <v>216</v>
      </c>
      <c r="B220" s="420" t="s">
        <v>1475</v>
      </c>
      <c r="C220" s="420" t="s">
        <v>400</v>
      </c>
      <c r="D220" s="249" t="s">
        <v>16</v>
      </c>
      <c r="E220" s="249" t="s">
        <v>1539</v>
      </c>
      <c r="F220" s="249" t="s">
        <v>1945</v>
      </c>
      <c r="G220" s="332">
        <v>393</v>
      </c>
      <c r="H220" s="266">
        <f t="shared" si="14"/>
        <v>4716</v>
      </c>
      <c r="I220" s="266">
        <f t="shared" si="15"/>
        <v>32.75</v>
      </c>
      <c r="J220" s="266">
        <f t="shared" si="16"/>
        <v>31.250000000000004</v>
      </c>
      <c r="K220" s="405">
        <v>0</v>
      </c>
      <c r="L220" s="422">
        <v>0</v>
      </c>
      <c r="M220" s="266">
        <f t="shared" ref="M220:M239" si="18">I220+J220+K220+L220</f>
        <v>64</v>
      </c>
      <c r="N220" s="268"/>
      <c r="O220" s="268"/>
      <c r="P220" s="268"/>
      <c r="Q220" s="268"/>
      <c r="R220" s="268"/>
      <c r="S220" s="268"/>
      <c r="T220" s="268"/>
      <c r="U220" s="268"/>
      <c r="V220" s="268"/>
      <c r="W220" s="268"/>
      <c r="X220" s="268"/>
      <c r="Y220" s="268"/>
      <c r="Z220" s="268"/>
      <c r="AA220" s="268"/>
      <c r="AB220" s="268"/>
      <c r="AC220" s="268"/>
      <c r="AD220" s="268"/>
      <c r="AE220" s="268"/>
      <c r="AF220" s="268"/>
      <c r="AG220" s="268"/>
      <c r="AH220" s="268"/>
      <c r="AI220" s="268"/>
      <c r="AJ220" s="268"/>
      <c r="AK220" s="268"/>
      <c r="AL220" s="268"/>
      <c r="AM220" s="268"/>
      <c r="AN220" s="268"/>
      <c r="AO220" s="268"/>
      <c r="AP220" s="268"/>
      <c r="AQ220" s="268"/>
      <c r="AR220" s="268"/>
      <c r="AS220" s="268"/>
      <c r="AT220" s="268"/>
      <c r="AU220" s="268"/>
      <c r="AV220" s="268"/>
      <c r="AW220" s="268"/>
      <c r="AX220" s="268"/>
      <c r="AY220" s="268"/>
      <c r="AZ220" s="268"/>
      <c r="BA220" s="268"/>
      <c r="BB220" s="268"/>
      <c r="BC220" s="268"/>
      <c r="BD220" s="268"/>
      <c r="BE220" s="268"/>
      <c r="BF220" s="268"/>
      <c r="BG220" s="268"/>
      <c r="BH220" s="268"/>
      <c r="BI220" s="268"/>
      <c r="BJ220" s="268"/>
      <c r="BK220" s="268"/>
      <c r="BL220" s="268"/>
      <c r="BM220" s="268"/>
      <c r="BN220" s="268"/>
      <c r="BO220" s="268"/>
      <c r="BP220" s="268"/>
      <c r="BQ220" s="268"/>
      <c r="BR220" s="268"/>
      <c r="BS220" s="268"/>
      <c r="BT220" s="268"/>
      <c r="BU220" s="268"/>
      <c r="BV220" s="268"/>
      <c r="BW220" s="268"/>
      <c r="BX220" s="268"/>
      <c r="BY220" s="268"/>
      <c r="BZ220" s="268"/>
    </row>
    <row r="221" spans="1:78" s="258" customFormat="1" ht="18" customHeight="1" x14ac:dyDescent="0.2">
      <c r="A221" s="265">
        <v>217</v>
      </c>
      <c r="B221" s="420" t="s">
        <v>621</v>
      </c>
      <c r="C221" s="420" t="s">
        <v>400</v>
      </c>
      <c r="D221" s="249" t="s">
        <v>16</v>
      </c>
      <c r="E221" s="249" t="s">
        <v>1539</v>
      </c>
      <c r="F221" s="249" t="s">
        <v>1945</v>
      </c>
      <c r="G221" s="332">
        <v>393</v>
      </c>
      <c r="H221" s="266">
        <f t="shared" si="14"/>
        <v>4716</v>
      </c>
      <c r="I221" s="266">
        <f t="shared" si="15"/>
        <v>32.75</v>
      </c>
      <c r="J221" s="266">
        <f t="shared" si="16"/>
        <v>31.250000000000004</v>
      </c>
      <c r="K221" s="405">
        <v>0</v>
      </c>
      <c r="L221" s="422">
        <v>0</v>
      </c>
      <c r="M221" s="266">
        <f t="shared" si="18"/>
        <v>64</v>
      </c>
      <c r="N221" s="268"/>
      <c r="O221" s="268"/>
      <c r="P221" s="268"/>
      <c r="Q221" s="268"/>
      <c r="R221" s="268"/>
      <c r="S221" s="268"/>
      <c r="T221" s="268"/>
      <c r="U221" s="268"/>
      <c r="V221" s="268"/>
      <c r="W221" s="268"/>
      <c r="X221" s="268"/>
      <c r="Y221" s="268"/>
      <c r="Z221" s="268"/>
      <c r="AA221" s="268"/>
      <c r="AB221" s="268"/>
      <c r="AC221" s="268"/>
      <c r="AD221" s="268"/>
      <c r="AE221" s="268"/>
      <c r="AF221" s="268"/>
      <c r="AG221" s="268"/>
      <c r="AH221" s="268"/>
      <c r="AI221" s="268"/>
      <c r="AJ221" s="268"/>
      <c r="AK221" s="268"/>
      <c r="AL221" s="268"/>
      <c r="AM221" s="268"/>
      <c r="AN221" s="268"/>
      <c r="AO221" s="268"/>
      <c r="AP221" s="268"/>
      <c r="AQ221" s="268"/>
      <c r="AR221" s="268"/>
      <c r="AS221" s="268"/>
      <c r="AT221" s="268"/>
      <c r="AU221" s="268"/>
      <c r="AV221" s="268"/>
      <c r="AW221" s="268"/>
      <c r="AX221" s="268"/>
      <c r="AY221" s="268"/>
      <c r="AZ221" s="268"/>
      <c r="BA221" s="268"/>
      <c r="BB221" s="268"/>
      <c r="BC221" s="268"/>
      <c r="BD221" s="268"/>
      <c r="BE221" s="268"/>
      <c r="BF221" s="268"/>
      <c r="BG221" s="268"/>
      <c r="BH221" s="268"/>
      <c r="BI221" s="268"/>
      <c r="BJ221" s="268"/>
      <c r="BK221" s="268"/>
      <c r="BL221" s="268"/>
      <c r="BM221" s="268"/>
      <c r="BN221" s="268"/>
      <c r="BO221" s="268"/>
      <c r="BP221" s="268"/>
      <c r="BQ221" s="268"/>
      <c r="BR221" s="268"/>
      <c r="BS221" s="268"/>
      <c r="BT221" s="268"/>
      <c r="BU221" s="268"/>
      <c r="BV221" s="268"/>
      <c r="BW221" s="268"/>
      <c r="BX221" s="268"/>
      <c r="BY221" s="268"/>
      <c r="BZ221" s="268"/>
    </row>
    <row r="222" spans="1:78" s="258" customFormat="1" ht="18" customHeight="1" x14ac:dyDescent="0.2">
      <c r="A222" s="267">
        <v>218</v>
      </c>
      <c r="B222" s="420" t="s">
        <v>1476</v>
      </c>
      <c r="C222" s="420" t="s">
        <v>400</v>
      </c>
      <c r="D222" s="249" t="s">
        <v>16</v>
      </c>
      <c r="E222" s="249" t="s">
        <v>1539</v>
      </c>
      <c r="F222" s="249" t="s">
        <v>1945</v>
      </c>
      <c r="G222" s="332">
        <v>393</v>
      </c>
      <c r="H222" s="266">
        <f t="shared" si="14"/>
        <v>4716</v>
      </c>
      <c r="I222" s="266">
        <f t="shared" si="15"/>
        <v>32.75</v>
      </c>
      <c r="J222" s="266">
        <f t="shared" si="16"/>
        <v>31.250000000000004</v>
      </c>
      <c r="K222" s="405">
        <v>0</v>
      </c>
      <c r="L222" s="422">
        <v>0</v>
      </c>
      <c r="M222" s="266">
        <f t="shared" si="18"/>
        <v>64</v>
      </c>
      <c r="N222" s="268"/>
      <c r="O222" s="268"/>
      <c r="P222" s="268"/>
      <c r="Q222" s="268"/>
      <c r="R222" s="268"/>
      <c r="S222" s="268"/>
      <c r="T222" s="268"/>
      <c r="U222" s="268"/>
      <c r="V222" s="268"/>
      <c r="W222" s="268"/>
      <c r="X222" s="268"/>
      <c r="Y222" s="268"/>
      <c r="Z222" s="268"/>
      <c r="AA222" s="268"/>
      <c r="AB222" s="268"/>
      <c r="AC222" s="268"/>
      <c r="AD222" s="268"/>
      <c r="AE222" s="268"/>
      <c r="AF222" s="268"/>
      <c r="AG222" s="268"/>
      <c r="AH222" s="268"/>
      <c r="AI222" s="268"/>
      <c r="AJ222" s="268"/>
      <c r="AK222" s="268"/>
      <c r="AL222" s="268"/>
      <c r="AM222" s="268"/>
      <c r="AN222" s="268"/>
      <c r="AO222" s="268"/>
      <c r="AP222" s="268"/>
      <c r="AQ222" s="268"/>
      <c r="AR222" s="268"/>
      <c r="AS222" s="268"/>
      <c r="AT222" s="268"/>
      <c r="AU222" s="268"/>
      <c r="AV222" s="268"/>
      <c r="AW222" s="268"/>
      <c r="AX222" s="268"/>
      <c r="AY222" s="268"/>
      <c r="AZ222" s="268"/>
      <c r="BA222" s="268"/>
      <c r="BB222" s="268"/>
      <c r="BC222" s="268"/>
      <c r="BD222" s="268"/>
      <c r="BE222" s="268"/>
      <c r="BF222" s="268"/>
      <c r="BG222" s="268"/>
      <c r="BH222" s="268"/>
      <c r="BI222" s="268"/>
      <c r="BJ222" s="268"/>
      <c r="BK222" s="268"/>
      <c r="BL222" s="268"/>
      <c r="BM222" s="268"/>
      <c r="BN222" s="268"/>
      <c r="BO222" s="268"/>
      <c r="BP222" s="268"/>
      <c r="BQ222" s="268"/>
      <c r="BR222" s="268"/>
      <c r="BS222" s="268"/>
      <c r="BT222" s="268"/>
      <c r="BU222" s="268"/>
      <c r="BV222" s="268"/>
      <c r="BW222" s="268"/>
      <c r="BX222" s="268"/>
      <c r="BY222" s="268"/>
      <c r="BZ222" s="268"/>
    </row>
    <row r="223" spans="1:78" s="258" customFormat="1" ht="18" customHeight="1" x14ac:dyDescent="0.2">
      <c r="A223" s="265">
        <v>219</v>
      </c>
      <c r="B223" s="420" t="s">
        <v>1477</v>
      </c>
      <c r="C223" s="420" t="s">
        <v>400</v>
      </c>
      <c r="D223" s="249" t="s">
        <v>16</v>
      </c>
      <c r="E223" s="249" t="s">
        <v>1539</v>
      </c>
      <c r="F223" s="249" t="s">
        <v>1945</v>
      </c>
      <c r="G223" s="332">
        <v>393</v>
      </c>
      <c r="H223" s="266">
        <f t="shared" si="14"/>
        <v>4716</v>
      </c>
      <c r="I223" s="266">
        <f t="shared" si="15"/>
        <v>32.75</v>
      </c>
      <c r="J223" s="266">
        <f t="shared" si="16"/>
        <v>31.250000000000004</v>
      </c>
      <c r="K223" s="405">
        <v>0</v>
      </c>
      <c r="L223" s="422">
        <v>0</v>
      </c>
      <c r="M223" s="266">
        <f t="shared" si="18"/>
        <v>64</v>
      </c>
      <c r="N223" s="268"/>
      <c r="O223" s="268"/>
      <c r="P223" s="268"/>
      <c r="Q223" s="268"/>
      <c r="R223" s="268"/>
      <c r="S223" s="268"/>
      <c r="T223" s="268"/>
      <c r="U223" s="268"/>
      <c r="V223" s="268"/>
      <c r="W223" s="268"/>
      <c r="X223" s="268"/>
      <c r="Y223" s="268"/>
      <c r="Z223" s="268"/>
      <c r="AA223" s="268"/>
      <c r="AB223" s="268"/>
      <c r="AC223" s="268"/>
      <c r="AD223" s="268"/>
      <c r="AE223" s="268"/>
      <c r="AF223" s="268"/>
      <c r="AG223" s="268"/>
      <c r="AH223" s="268"/>
      <c r="AI223" s="268"/>
      <c r="AJ223" s="268"/>
      <c r="AK223" s="268"/>
      <c r="AL223" s="268"/>
      <c r="AM223" s="268"/>
      <c r="AN223" s="268"/>
      <c r="AO223" s="268"/>
      <c r="AP223" s="268"/>
      <c r="AQ223" s="268"/>
      <c r="AR223" s="268"/>
      <c r="AS223" s="268"/>
      <c r="AT223" s="268"/>
      <c r="AU223" s="268"/>
      <c r="AV223" s="268"/>
      <c r="AW223" s="268"/>
      <c r="AX223" s="268"/>
      <c r="AY223" s="268"/>
      <c r="AZ223" s="268"/>
      <c r="BA223" s="268"/>
      <c r="BB223" s="268"/>
      <c r="BC223" s="268"/>
      <c r="BD223" s="268"/>
      <c r="BE223" s="268"/>
      <c r="BF223" s="268"/>
      <c r="BG223" s="268"/>
      <c r="BH223" s="268"/>
      <c r="BI223" s="268"/>
      <c r="BJ223" s="268"/>
      <c r="BK223" s="268"/>
      <c r="BL223" s="268"/>
      <c r="BM223" s="268"/>
      <c r="BN223" s="268"/>
      <c r="BO223" s="268"/>
      <c r="BP223" s="268"/>
      <c r="BQ223" s="268"/>
      <c r="BR223" s="268"/>
      <c r="BS223" s="268"/>
      <c r="BT223" s="268"/>
      <c r="BU223" s="268"/>
      <c r="BV223" s="268"/>
      <c r="BW223" s="268"/>
      <c r="BX223" s="268"/>
      <c r="BY223" s="268"/>
      <c r="BZ223" s="268"/>
    </row>
    <row r="224" spans="1:78" s="258" customFormat="1" ht="18" customHeight="1" x14ac:dyDescent="0.2">
      <c r="A224" s="267">
        <v>220</v>
      </c>
      <c r="B224" s="420" t="s">
        <v>1734</v>
      </c>
      <c r="C224" s="426" t="s">
        <v>412</v>
      </c>
      <c r="D224" s="249" t="s">
        <v>16</v>
      </c>
      <c r="E224" s="249" t="s">
        <v>1539</v>
      </c>
      <c r="F224" s="249" t="s">
        <v>1949</v>
      </c>
      <c r="G224" s="332">
        <v>721</v>
      </c>
      <c r="H224" s="266">
        <f t="shared" si="14"/>
        <v>8652</v>
      </c>
      <c r="I224" s="266">
        <f t="shared" si="15"/>
        <v>60.083333333333336</v>
      </c>
      <c r="J224" s="266">
        <f t="shared" si="16"/>
        <v>31.250000000000004</v>
      </c>
      <c r="K224" s="405">
        <v>0</v>
      </c>
      <c r="L224" s="422">
        <v>0</v>
      </c>
      <c r="M224" s="266">
        <f t="shared" si="18"/>
        <v>91.333333333333343</v>
      </c>
      <c r="N224" s="268"/>
      <c r="O224" s="268"/>
      <c r="P224" s="268"/>
      <c r="Q224" s="268"/>
      <c r="R224" s="268"/>
      <c r="S224" s="268"/>
      <c r="T224" s="268"/>
      <c r="U224" s="268"/>
      <c r="V224" s="268"/>
      <c r="W224" s="268"/>
      <c r="X224" s="268"/>
      <c r="Y224" s="268"/>
      <c r="Z224" s="268"/>
      <c r="AA224" s="268"/>
      <c r="AB224" s="268"/>
      <c r="AC224" s="268"/>
      <c r="AD224" s="268"/>
      <c r="AE224" s="268"/>
      <c r="AF224" s="268"/>
      <c r="AG224" s="268"/>
      <c r="AH224" s="268"/>
      <c r="AI224" s="268"/>
      <c r="AJ224" s="268"/>
      <c r="AK224" s="268"/>
      <c r="AL224" s="268"/>
      <c r="AM224" s="268"/>
      <c r="AN224" s="268"/>
      <c r="AO224" s="268"/>
      <c r="AP224" s="268"/>
      <c r="AQ224" s="268"/>
      <c r="AR224" s="268"/>
      <c r="AS224" s="268"/>
      <c r="AT224" s="268"/>
      <c r="AU224" s="268"/>
      <c r="AV224" s="268"/>
      <c r="AW224" s="268"/>
      <c r="AX224" s="268"/>
      <c r="AY224" s="268"/>
      <c r="AZ224" s="268"/>
      <c r="BA224" s="268"/>
      <c r="BB224" s="268"/>
      <c r="BC224" s="268"/>
      <c r="BD224" s="268"/>
      <c r="BE224" s="268"/>
      <c r="BF224" s="268"/>
      <c r="BG224" s="268"/>
      <c r="BH224" s="268"/>
      <c r="BI224" s="268"/>
      <c r="BJ224" s="268"/>
      <c r="BK224" s="268"/>
      <c r="BL224" s="268"/>
      <c r="BM224" s="268"/>
      <c r="BN224" s="268"/>
      <c r="BO224" s="268"/>
      <c r="BP224" s="268"/>
      <c r="BQ224" s="268"/>
      <c r="BR224" s="268"/>
      <c r="BS224" s="268"/>
      <c r="BT224" s="268"/>
      <c r="BU224" s="268"/>
      <c r="BV224" s="268"/>
      <c r="BW224" s="268"/>
      <c r="BX224" s="268"/>
      <c r="BY224" s="268"/>
      <c r="BZ224" s="268"/>
    </row>
    <row r="225" spans="1:78" s="258" customFormat="1" ht="18" customHeight="1" x14ac:dyDescent="0.2">
      <c r="A225" s="265">
        <v>221</v>
      </c>
      <c r="B225" s="420" t="s">
        <v>622</v>
      </c>
      <c r="C225" s="420" t="s">
        <v>623</v>
      </c>
      <c r="D225" s="249" t="s">
        <v>16</v>
      </c>
      <c r="E225" s="249" t="s">
        <v>1586</v>
      </c>
      <c r="F225" s="249" t="s">
        <v>1955</v>
      </c>
      <c r="G225" s="332">
        <v>1676</v>
      </c>
      <c r="H225" s="266">
        <f t="shared" si="14"/>
        <v>20112</v>
      </c>
      <c r="I225" s="266">
        <f t="shared" si="15"/>
        <v>139.66666666666666</v>
      </c>
      <c r="J225" s="266">
        <f t="shared" si="16"/>
        <v>31.250000000000004</v>
      </c>
      <c r="K225" s="405">
        <v>0</v>
      </c>
      <c r="L225" s="422">
        <v>632</v>
      </c>
      <c r="M225" s="266">
        <f t="shared" si="18"/>
        <v>802.91666666666663</v>
      </c>
      <c r="N225" s="268"/>
      <c r="O225" s="268"/>
      <c r="P225" s="268"/>
      <c r="Q225" s="268"/>
      <c r="R225" s="268"/>
      <c r="S225" s="268"/>
      <c r="T225" s="268"/>
      <c r="U225" s="268"/>
      <c r="V225" s="268"/>
      <c r="W225" s="268"/>
      <c r="X225" s="268"/>
      <c r="Y225" s="268"/>
      <c r="Z225" s="268"/>
      <c r="AA225" s="268"/>
      <c r="AB225" s="268"/>
      <c r="AC225" s="268"/>
      <c r="AD225" s="268"/>
      <c r="AE225" s="268"/>
      <c r="AF225" s="268"/>
      <c r="AG225" s="268"/>
      <c r="AH225" s="268"/>
      <c r="AI225" s="268"/>
      <c r="AJ225" s="268"/>
      <c r="AK225" s="268"/>
      <c r="AL225" s="268"/>
      <c r="AM225" s="268"/>
      <c r="AN225" s="268"/>
      <c r="AO225" s="268"/>
      <c r="AP225" s="268"/>
      <c r="AQ225" s="268"/>
      <c r="AR225" s="268"/>
      <c r="AS225" s="268"/>
      <c r="AT225" s="268"/>
      <c r="AU225" s="268"/>
      <c r="AV225" s="268"/>
      <c r="AW225" s="268"/>
      <c r="AX225" s="268"/>
      <c r="AY225" s="268"/>
      <c r="AZ225" s="268"/>
      <c r="BA225" s="268"/>
      <c r="BB225" s="268"/>
      <c r="BC225" s="268"/>
      <c r="BD225" s="268"/>
      <c r="BE225" s="268"/>
      <c r="BF225" s="268"/>
      <c r="BG225" s="268"/>
      <c r="BH225" s="268"/>
      <c r="BI225" s="268"/>
      <c r="BJ225" s="268"/>
      <c r="BK225" s="268"/>
      <c r="BL225" s="268"/>
      <c r="BM225" s="268"/>
      <c r="BN225" s="268"/>
      <c r="BO225" s="268"/>
      <c r="BP225" s="268"/>
      <c r="BQ225" s="268"/>
      <c r="BR225" s="268"/>
      <c r="BS225" s="268"/>
      <c r="BT225" s="268"/>
      <c r="BU225" s="268"/>
      <c r="BV225" s="268"/>
      <c r="BW225" s="268"/>
      <c r="BX225" s="268"/>
      <c r="BY225" s="268"/>
      <c r="BZ225" s="268"/>
    </row>
    <row r="226" spans="1:78" s="258" customFormat="1" ht="18" customHeight="1" x14ac:dyDescent="0.2">
      <c r="A226" s="267">
        <v>222</v>
      </c>
      <c r="B226" s="420" t="s">
        <v>1478</v>
      </c>
      <c r="C226" s="420" t="s">
        <v>400</v>
      </c>
      <c r="D226" s="249" t="s">
        <v>16</v>
      </c>
      <c r="E226" s="249" t="s">
        <v>1539</v>
      </c>
      <c r="F226" s="249" t="s">
        <v>1945</v>
      </c>
      <c r="G226" s="332">
        <v>393</v>
      </c>
      <c r="H226" s="266">
        <f t="shared" si="14"/>
        <v>4716</v>
      </c>
      <c r="I226" s="266">
        <f t="shared" si="15"/>
        <v>32.75</v>
      </c>
      <c r="J226" s="266">
        <f t="shared" si="16"/>
        <v>31.250000000000004</v>
      </c>
      <c r="K226" s="405">
        <v>0</v>
      </c>
      <c r="L226" s="422">
        <v>0</v>
      </c>
      <c r="M226" s="266">
        <f t="shared" si="18"/>
        <v>64</v>
      </c>
      <c r="N226" s="268"/>
      <c r="O226" s="268"/>
      <c r="P226" s="268"/>
      <c r="Q226" s="268"/>
      <c r="R226" s="268"/>
      <c r="S226" s="268"/>
      <c r="T226" s="268"/>
      <c r="U226" s="268"/>
      <c r="V226" s="268"/>
      <c r="W226" s="268"/>
      <c r="X226" s="268"/>
      <c r="Y226" s="268"/>
      <c r="Z226" s="268"/>
      <c r="AA226" s="268"/>
      <c r="AB226" s="268"/>
      <c r="AC226" s="268"/>
      <c r="AD226" s="268"/>
      <c r="AE226" s="268"/>
      <c r="AF226" s="268"/>
      <c r="AG226" s="268"/>
      <c r="AH226" s="268"/>
      <c r="AI226" s="268"/>
      <c r="AJ226" s="268"/>
      <c r="AK226" s="268"/>
      <c r="AL226" s="268"/>
      <c r="AM226" s="268"/>
      <c r="AN226" s="268"/>
      <c r="AO226" s="268"/>
      <c r="AP226" s="268"/>
      <c r="AQ226" s="268"/>
      <c r="AR226" s="268"/>
      <c r="AS226" s="268"/>
      <c r="AT226" s="268"/>
      <c r="AU226" s="268"/>
      <c r="AV226" s="268"/>
      <c r="AW226" s="268"/>
      <c r="AX226" s="268"/>
      <c r="AY226" s="268"/>
      <c r="AZ226" s="268"/>
      <c r="BA226" s="268"/>
      <c r="BB226" s="268"/>
      <c r="BC226" s="268"/>
      <c r="BD226" s="268"/>
      <c r="BE226" s="268"/>
      <c r="BF226" s="268"/>
      <c r="BG226" s="268"/>
      <c r="BH226" s="268"/>
      <c r="BI226" s="268"/>
      <c r="BJ226" s="268"/>
      <c r="BK226" s="268"/>
      <c r="BL226" s="268"/>
      <c r="BM226" s="268"/>
      <c r="BN226" s="268"/>
      <c r="BO226" s="268"/>
      <c r="BP226" s="268"/>
      <c r="BQ226" s="268"/>
      <c r="BR226" s="268"/>
      <c r="BS226" s="268"/>
      <c r="BT226" s="268"/>
      <c r="BU226" s="268"/>
      <c r="BV226" s="268"/>
      <c r="BW226" s="268"/>
      <c r="BX226" s="268"/>
      <c r="BY226" s="268"/>
      <c r="BZ226" s="268"/>
    </row>
    <row r="227" spans="1:78" s="258" customFormat="1" ht="18" customHeight="1" x14ac:dyDescent="0.2">
      <c r="A227" s="265">
        <v>223</v>
      </c>
      <c r="B227" s="420" t="s">
        <v>625</v>
      </c>
      <c r="C227" s="420" t="s">
        <v>710</v>
      </c>
      <c r="D227" s="249" t="s">
        <v>16</v>
      </c>
      <c r="E227" s="249" t="s">
        <v>1569</v>
      </c>
      <c r="F227" s="249" t="s">
        <v>1947</v>
      </c>
      <c r="G227" s="332">
        <v>1212</v>
      </c>
      <c r="H227" s="266">
        <f t="shared" si="14"/>
        <v>14544</v>
      </c>
      <c r="I227" s="266">
        <f t="shared" si="15"/>
        <v>101</v>
      </c>
      <c r="J227" s="266">
        <f t="shared" si="16"/>
        <v>31.250000000000004</v>
      </c>
      <c r="K227" s="405">
        <v>0</v>
      </c>
      <c r="L227" s="422">
        <v>0</v>
      </c>
      <c r="M227" s="266">
        <f t="shared" si="18"/>
        <v>132.25</v>
      </c>
      <c r="N227" s="268"/>
      <c r="O227" s="268"/>
      <c r="P227" s="268"/>
      <c r="Q227" s="268"/>
      <c r="R227" s="268"/>
      <c r="S227" s="268"/>
      <c r="T227" s="268"/>
      <c r="U227" s="268"/>
      <c r="V227" s="268"/>
      <c r="W227" s="268"/>
      <c r="X227" s="268"/>
      <c r="Y227" s="268"/>
      <c r="Z227" s="268"/>
      <c r="AA227" s="268"/>
      <c r="AB227" s="268"/>
      <c r="AC227" s="268"/>
      <c r="AD227" s="268"/>
      <c r="AE227" s="268"/>
      <c r="AF227" s="268"/>
      <c r="AG227" s="268"/>
      <c r="AH227" s="268"/>
      <c r="AI227" s="268"/>
      <c r="AJ227" s="268"/>
      <c r="AK227" s="268"/>
      <c r="AL227" s="268"/>
      <c r="AM227" s="268"/>
      <c r="AN227" s="268"/>
      <c r="AO227" s="268"/>
      <c r="AP227" s="268"/>
      <c r="AQ227" s="268"/>
      <c r="AR227" s="268"/>
      <c r="AS227" s="268"/>
      <c r="AT227" s="268"/>
      <c r="AU227" s="268"/>
      <c r="AV227" s="268"/>
      <c r="AW227" s="268"/>
      <c r="AX227" s="268"/>
      <c r="AY227" s="268"/>
      <c r="AZ227" s="268"/>
      <c r="BA227" s="268"/>
      <c r="BB227" s="268"/>
      <c r="BC227" s="268"/>
      <c r="BD227" s="268"/>
      <c r="BE227" s="268"/>
      <c r="BF227" s="268"/>
      <c r="BG227" s="268"/>
      <c r="BH227" s="268"/>
      <c r="BI227" s="268"/>
      <c r="BJ227" s="268"/>
      <c r="BK227" s="268"/>
      <c r="BL227" s="268"/>
      <c r="BM227" s="268"/>
      <c r="BN227" s="268"/>
      <c r="BO227" s="268"/>
      <c r="BP227" s="268"/>
      <c r="BQ227" s="268"/>
      <c r="BR227" s="268"/>
      <c r="BS227" s="268"/>
      <c r="BT227" s="268"/>
      <c r="BU227" s="268"/>
      <c r="BV227" s="268"/>
      <c r="BW227" s="268"/>
      <c r="BX227" s="268"/>
      <c r="BY227" s="268"/>
      <c r="BZ227" s="268"/>
    </row>
    <row r="228" spans="1:78" s="258" customFormat="1" ht="18" customHeight="1" x14ac:dyDescent="0.2">
      <c r="A228" s="267">
        <v>224</v>
      </c>
      <c r="B228" s="420" t="s">
        <v>626</v>
      </c>
      <c r="C228" s="420" t="s">
        <v>627</v>
      </c>
      <c r="D228" s="249" t="s">
        <v>16</v>
      </c>
      <c r="E228" s="249" t="s">
        <v>1570</v>
      </c>
      <c r="F228" s="249" t="s">
        <v>1955</v>
      </c>
      <c r="G228" s="332">
        <v>1676</v>
      </c>
      <c r="H228" s="266">
        <f t="shared" si="14"/>
        <v>20112</v>
      </c>
      <c r="I228" s="266">
        <f t="shared" si="15"/>
        <v>139.66666666666666</v>
      </c>
      <c r="J228" s="266">
        <f t="shared" si="16"/>
        <v>31.250000000000004</v>
      </c>
      <c r="K228" s="405">
        <v>0</v>
      </c>
      <c r="L228" s="422">
        <v>0</v>
      </c>
      <c r="M228" s="266">
        <f t="shared" si="18"/>
        <v>170.91666666666666</v>
      </c>
      <c r="N228" s="268"/>
      <c r="O228" s="268"/>
      <c r="P228" s="268"/>
      <c r="Q228" s="268"/>
      <c r="R228" s="268"/>
      <c r="S228" s="268"/>
      <c r="T228" s="268"/>
      <c r="U228" s="268"/>
      <c r="V228" s="268"/>
      <c r="W228" s="268"/>
      <c r="X228" s="268"/>
      <c r="Y228" s="268"/>
      <c r="Z228" s="268"/>
      <c r="AA228" s="268"/>
      <c r="AB228" s="268"/>
      <c r="AC228" s="268"/>
      <c r="AD228" s="268"/>
      <c r="AE228" s="268"/>
      <c r="AF228" s="268"/>
      <c r="AG228" s="268"/>
      <c r="AH228" s="268"/>
      <c r="AI228" s="268"/>
      <c r="AJ228" s="268"/>
      <c r="AK228" s="268"/>
      <c r="AL228" s="268"/>
      <c r="AM228" s="268"/>
      <c r="AN228" s="268"/>
      <c r="AO228" s="268"/>
      <c r="AP228" s="268"/>
      <c r="AQ228" s="268"/>
      <c r="AR228" s="268"/>
      <c r="AS228" s="268"/>
      <c r="AT228" s="268"/>
      <c r="AU228" s="268"/>
      <c r="AV228" s="268"/>
      <c r="AW228" s="268"/>
      <c r="AX228" s="268"/>
      <c r="AY228" s="268"/>
      <c r="AZ228" s="268"/>
      <c r="BA228" s="268"/>
      <c r="BB228" s="268"/>
      <c r="BC228" s="268"/>
      <c r="BD228" s="268"/>
      <c r="BE228" s="268"/>
      <c r="BF228" s="268"/>
      <c r="BG228" s="268"/>
      <c r="BH228" s="268"/>
      <c r="BI228" s="268"/>
      <c r="BJ228" s="268"/>
      <c r="BK228" s="268"/>
      <c r="BL228" s="268"/>
      <c r="BM228" s="268"/>
      <c r="BN228" s="268"/>
      <c r="BO228" s="268"/>
      <c r="BP228" s="268"/>
      <c r="BQ228" s="268"/>
      <c r="BR228" s="268"/>
      <c r="BS228" s="268"/>
      <c r="BT228" s="268"/>
      <c r="BU228" s="268"/>
      <c r="BV228" s="268"/>
      <c r="BW228" s="268"/>
      <c r="BX228" s="268"/>
      <c r="BY228" s="268"/>
      <c r="BZ228" s="268"/>
    </row>
    <row r="229" spans="1:78" s="258" customFormat="1" ht="18" customHeight="1" x14ac:dyDescent="0.2">
      <c r="A229" s="265">
        <v>225</v>
      </c>
      <c r="B229" s="420" t="s">
        <v>628</v>
      </c>
      <c r="C229" s="420" t="s">
        <v>400</v>
      </c>
      <c r="D229" s="249" t="s">
        <v>16</v>
      </c>
      <c r="E229" s="249" t="s">
        <v>1539</v>
      </c>
      <c r="F229" s="249" t="s">
        <v>1945</v>
      </c>
      <c r="G229" s="332">
        <v>393</v>
      </c>
      <c r="H229" s="266">
        <f t="shared" si="14"/>
        <v>4716</v>
      </c>
      <c r="I229" s="266">
        <f t="shared" si="15"/>
        <v>32.75</v>
      </c>
      <c r="J229" s="266">
        <f t="shared" si="16"/>
        <v>31.250000000000004</v>
      </c>
      <c r="K229" s="405">
        <v>0</v>
      </c>
      <c r="L229" s="422">
        <v>0</v>
      </c>
      <c r="M229" s="266">
        <f t="shared" si="18"/>
        <v>64</v>
      </c>
      <c r="N229" s="268"/>
      <c r="O229" s="268"/>
      <c r="P229" s="268"/>
      <c r="Q229" s="268"/>
      <c r="R229" s="268"/>
      <c r="S229" s="268"/>
      <c r="T229" s="268"/>
      <c r="U229" s="268"/>
      <c r="V229" s="268"/>
      <c r="W229" s="268"/>
      <c r="X229" s="268"/>
      <c r="Y229" s="268"/>
      <c r="Z229" s="268"/>
      <c r="AA229" s="268"/>
      <c r="AB229" s="268"/>
      <c r="AC229" s="268"/>
      <c r="AD229" s="268"/>
      <c r="AE229" s="268"/>
      <c r="AF229" s="268"/>
      <c r="AG229" s="268"/>
      <c r="AH229" s="268"/>
      <c r="AI229" s="268"/>
      <c r="AJ229" s="268"/>
      <c r="AK229" s="268"/>
      <c r="AL229" s="268"/>
      <c r="AM229" s="268"/>
      <c r="AN229" s="268"/>
      <c r="AO229" s="268"/>
      <c r="AP229" s="268"/>
      <c r="AQ229" s="268"/>
      <c r="AR229" s="268"/>
      <c r="AS229" s="268"/>
      <c r="AT229" s="268"/>
      <c r="AU229" s="268"/>
      <c r="AV229" s="268"/>
      <c r="AW229" s="268"/>
      <c r="AX229" s="268"/>
      <c r="AY229" s="268"/>
      <c r="AZ229" s="268"/>
      <c r="BA229" s="268"/>
      <c r="BB229" s="268"/>
      <c r="BC229" s="268"/>
      <c r="BD229" s="268"/>
      <c r="BE229" s="268"/>
      <c r="BF229" s="268"/>
      <c r="BG229" s="268"/>
      <c r="BH229" s="268"/>
      <c r="BI229" s="268"/>
      <c r="BJ229" s="268"/>
      <c r="BK229" s="268"/>
      <c r="BL229" s="268"/>
      <c r="BM229" s="268"/>
      <c r="BN229" s="268"/>
      <c r="BO229" s="268"/>
      <c r="BP229" s="268"/>
      <c r="BQ229" s="268"/>
      <c r="BR229" s="268"/>
      <c r="BS229" s="268"/>
      <c r="BT229" s="268"/>
      <c r="BU229" s="268"/>
      <c r="BV229" s="268"/>
      <c r="BW229" s="268"/>
      <c r="BX229" s="268"/>
      <c r="BY229" s="268"/>
      <c r="BZ229" s="268"/>
    </row>
    <row r="230" spans="1:78" s="258" customFormat="1" ht="18" customHeight="1" x14ac:dyDescent="0.2">
      <c r="A230" s="267">
        <v>226</v>
      </c>
      <c r="B230" s="420" t="s">
        <v>629</v>
      </c>
      <c r="C230" s="420" t="s">
        <v>619</v>
      </c>
      <c r="D230" s="249" t="s">
        <v>16</v>
      </c>
      <c r="E230" s="249" t="s">
        <v>1570</v>
      </c>
      <c r="F230" s="249" t="s">
        <v>1947</v>
      </c>
      <c r="G230" s="332">
        <v>1212</v>
      </c>
      <c r="H230" s="266">
        <f t="shared" si="14"/>
        <v>14544</v>
      </c>
      <c r="I230" s="266">
        <f t="shared" si="15"/>
        <v>101</v>
      </c>
      <c r="J230" s="266">
        <f t="shared" si="16"/>
        <v>31.250000000000004</v>
      </c>
      <c r="K230" s="405">
        <v>0</v>
      </c>
      <c r="L230" s="422">
        <v>0</v>
      </c>
      <c r="M230" s="266">
        <f t="shared" si="18"/>
        <v>132.25</v>
      </c>
      <c r="N230" s="268"/>
      <c r="O230" s="268"/>
      <c r="P230" s="268"/>
      <c r="Q230" s="268"/>
      <c r="R230" s="268"/>
      <c r="S230" s="268"/>
      <c r="T230" s="268"/>
      <c r="U230" s="268"/>
      <c r="V230" s="268"/>
      <c r="W230" s="268"/>
      <c r="X230" s="268"/>
      <c r="Y230" s="268"/>
      <c r="Z230" s="268"/>
      <c r="AA230" s="268"/>
      <c r="AB230" s="268"/>
      <c r="AC230" s="268"/>
      <c r="AD230" s="268"/>
      <c r="AE230" s="268"/>
      <c r="AF230" s="268"/>
      <c r="AG230" s="268"/>
      <c r="AH230" s="268"/>
      <c r="AI230" s="268"/>
      <c r="AJ230" s="268"/>
      <c r="AK230" s="268"/>
      <c r="AL230" s="268"/>
      <c r="AM230" s="268"/>
      <c r="AN230" s="268"/>
      <c r="AO230" s="268"/>
      <c r="AP230" s="268"/>
      <c r="AQ230" s="268"/>
      <c r="AR230" s="268"/>
      <c r="AS230" s="268"/>
      <c r="AT230" s="268"/>
      <c r="AU230" s="268"/>
      <c r="AV230" s="268"/>
      <c r="AW230" s="268"/>
      <c r="AX230" s="268"/>
      <c r="AY230" s="268"/>
      <c r="AZ230" s="268"/>
      <c r="BA230" s="268"/>
      <c r="BB230" s="268"/>
      <c r="BC230" s="268"/>
      <c r="BD230" s="268"/>
      <c r="BE230" s="268"/>
      <c r="BF230" s="268"/>
      <c r="BG230" s="268"/>
      <c r="BH230" s="268"/>
      <c r="BI230" s="268"/>
      <c r="BJ230" s="268"/>
      <c r="BK230" s="268"/>
      <c r="BL230" s="268"/>
      <c r="BM230" s="268"/>
      <c r="BN230" s="268"/>
      <c r="BO230" s="268"/>
      <c r="BP230" s="268"/>
      <c r="BQ230" s="268"/>
      <c r="BR230" s="268"/>
      <c r="BS230" s="268"/>
      <c r="BT230" s="268"/>
      <c r="BU230" s="268"/>
      <c r="BV230" s="268"/>
      <c r="BW230" s="268"/>
      <c r="BX230" s="268"/>
      <c r="BY230" s="268"/>
      <c r="BZ230" s="268"/>
    </row>
    <row r="231" spans="1:78" s="258" customFormat="1" ht="18" customHeight="1" x14ac:dyDescent="0.2">
      <c r="A231" s="265">
        <v>227</v>
      </c>
      <c r="B231" s="420" t="s">
        <v>630</v>
      </c>
      <c r="C231" s="420" t="s">
        <v>631</v>
      </c>
      <c r="D231" s="249" t="s">
        <v>16</v>
      </c>
      <c r="E231" s="249" t="s">
        <v>1567</v>
      </c>
      <c r="F231" s="249" t="s">
        <v>1953</v>
      </c>
      <c r="G231" s="332">
        <v>790</v>
      </c>
      <c r="H231" s="266">
        <f t="shared" si="14"/>
        <v>9480</v>
      </c>
      <c r="I231" s="266">
        <f t="shared" si="15"/>
        <v>65.833333333333329</v>
      </c>
      <c r="J231" s="266">
        <f t="shared" si="16"/>
        <v>31.250000000000004</v>
      </c>
      <c r="K231" s="405">
        <v>0</v>
      </c>
      <c r="L231" s="422">
        <v>0</v>
      </c>
      <c r="M231" s="266">
        <f t="shared" si="18"/>
        <v>97.083333333333329</v>
      </c>
      <c r="N231" s="268"/>
      <c r="O231" s="268"/>
      <c r="P231" s="268"/>
      <c r="Q231" s="268"/>
      <c r="R231" s="268"/>
      <c r="S231" s="268"/>
      <c r="T231" s="268"/>
      <c r="U231" s="268"/>
      <c r="V231" s="268"/>
      <c r="W231" s="268"/>
      <c r="X231" s="268"/>
      <c r="Y231" s="268"/>
      <c r="Z231" s="268"/>
      <c r="AA231" s="268"/>
      <c r="AB231" s="268"/>
      <c r="AC231" s="268"/>
      <c r="AD231" s="268"/>
      <c r="AE231" s="268"/>
      <c r="AF231" s="268"/>
      <c r="AG231" s="268"/>
      <c r="AH231" s="268"/>
      <c r="AI231" s="268"/>
      <c r="AJ231" s="268"/>
      <c r="AK231" s="268"/>
      <c r="AL231" s="268"/>
      <c r="AM231" s="268"/>
      <c r="AN231" s="268"/>
      <c r="AO231" s="268"/>
      <c r="AP231" s="268"/>
      <c r="AQ231" s="268"/>
      <c r="AR231" s="268"/>
      <c r="AS231" s="268"/>
      <c r="AT231" s="268"/>
      <c r="AU231" s="268"/>
      <c r="AV231" s="268"/>
      <c r="AW231" s="268"/>
      <c r="AX231" s="268"/>
      <c r="AY231" s="268"/>
      <c r="AZ231" s="268"/>
      <c r="BA231" s="268"/>
      <c r="BB231" s="268"/>
      <c r="BC231" s="268"/>
      <c r="BD231" s="268"/>
      <c r="BE231" s="268"/>
      <c r="BF231" s="268"/>
      <c r="BG231" s="268"/>
      <c r="BH231" s="268"/>
      <c r="BI231" s="268"/>
      <c r="BJ231" s="268"/>
      <c r="BK231" s="268"/>
      <c r="BL231" s="268"/>
      <c r="BM231" s="268"/>
      <c r="BN231" s="268"/>
      <c r="BO231" s="268"/>
      <c r="BP231" s="268"/>
      <c r="BQ231" s="268"/>
      <c r="BR231" s="268"/>
      <c r="BS231" s="268"/>
      <c r="BT231" s="268"/>
      <c r="BU231" s="268"/>
      <c r="BV231" s="268"/>
      <c r="BW231" s="268"/>
      <c r="BX231" s="268"/>
      <c r="BY231" s="268"/>
      <c r="BZ231" s="268"/>
    </row>
    <row r="232" spans="1:78" s="258" customFormat="1" ht="18" customHeight="1" x14ac:dyDescent="0.2">
      <c r="A232" s="267">
        <v>228</v>
      </c>
      <c r="B232" s="420" t="s">
        <v>633</v>
      </c>
      <c r="C232" s="420" t="s">
        <v>634</v>
      </c>
      <c r="D232" s="249" t="s">
        <v>16</v>
      </c>
      <c r="E232" s="249" t="s">
        <v>1539</v>
      </c>
      <c r="F232" s="249" t="s">
        <v>1947</v>
      </c>
      <c r="G232" s="332">
        <v>1212</v>
      </c>
      <c r="H232" s="266">
        <f t="shared" si="14"/>
        <v>14544</v>
      </c>
      <c r="I232" s="266">
        <f t="shared" si="15"/>
        <v>101</v>
      </c>
      <c r="J232" s="266">
        <f t="shared" si="16"/>
        <v>31.250000000000004</v>
      </c>
      <c r="K232" s="405">
        <v>0</v>
      </c>
      <c r="L232" s="422">
        <v>0</v>
      </c>
      <c r="M232" s="266">
        <f t="shared" si="18"/>
        <v>132.25</v>
      </c>
      <c r="N232" s="268"/>
      <c r="O232" s="268"/>
      <c r="P232" s="268"/>
      <c r="Q232" s="268"/>
      <c r="R232" s="268"/>
      <c r="S232" s="268"/>
      <c r="T232" s="268"/>
      <c r="U232" s="268"/>
      <c r="V232" s="268"/>
      <c r="W232" s="268"/>
      <c r="X232" s="268"/>
      <c r="Y232" s="268"/>
      <c r="Z232" s="268"/>
      <c r="AA232" s="268"/>
      <c r="AB232" s="268"/>
      <c r="AC232" s="268"/>
      <c r="AD232" s="268"/>
      <c r="AE232" s="268"/>
      <c r="AF232" s="268"/>
      <c r="AG232" s="268"/>
      <c r="AH232" s="268"/>
      <c r="AI232" s="268"/>
      <c r="AJ232" s="268"/>
      <c r="AK232" s="268"/>
      <c r="AL232" s="268"/>
      <c r="AM232" s="268"/>
      <c r="AN232" s="268"/>
      <c r="AO232" s="268"/>
      <c r="AP232" s="268"/>
      <c r="AQ232" s="268"/>
      <c r="AR232" s="268"/>
      <c r="AS232" s="268"/>
      <c r="AT232" s="268"/>
      <c r="AU232" s="268"/>
      <c r="AV232" s="268"/>
      <c r="AW232" s="268"/>
      <c r="AX232" s="268"/>
      <c r="AY232" s="268"/>
      <c r="AZ232" s="268"/>
      <c r="BA232" s="268"/>
      <c r="BB232" s="268"/>
      <c r="BC232" s="268"/>
      <c r="BD232" s="268"/>
      <c r="BE232" s="268"/>
      <c r="BF232" s="268"/>
      <c r="BG232" s="268"/>
      <c r="BH232" s="268"/>
      <c r="BI232" s="268"/>
      <c r="BJ232" s="268"/>
      <c r="BK232" s="268"/>
      <c r="BL232" s="268"/>
      <c r="BM232" s="268"/>
      <c r="BN232" s="268"/>
      <c r="BO232" s="268"/>
      <c r="BP232" s="268"/>
      <c r="BQ232" s="268"/>
      <c r="BR232" s="268"/>
      <c r="BS232" s="268"/>
      <c r="BT232" s="268"/>
      <c r="BU232" s="268"/>
      <c r="BV232" s="268"/>
      <c r="BW232" s="268"/>
      <c r="BX232" s="268"/>
      <c r="BY232" s="268"/>
      <c r="BZ232" s="268"/>
    </row>
    <row r="233" spans="1:78" s="258" customFormat="1" ht="18" customHeight="1" x14ac:dyDescent="0.2">
      <c r="A233" s="265">
        <v>229</v>
      </c>
      <c r="B233" s="420" t="s">
        <v>1483</v>
      </c>
      <c r="C233" s="420" t="s">
        <v>400</v>
      </c>
      <c r="D233" s="249" t="s">
        <v>16</v>
      </c>
      <c r="E233" s="249" t="s">
        <v>1539</v>
      </c>
      <c r="F233" s="249" t="s">
        <v>1945</v>
      </c>
      <c r="G233" s="332">
        <v>393</v>
      </c>
      <c r="H233" s="266">
        <f t="shared" si="14"/>
        <v>4716</v>
      </c>
      <c r="I233" s="266">
        <f t="shared" si="15"/>
        <v>32.75</v>
      </c>
      <c r="J233" s="266">
        <f t="shared" si="16"/>
        <v>31.250000000000004</v>
      </c>
      <c r="K233" s="405">
        <v>0</v>
      </c>
      <c r="L233" s="422">
        <v>0</v>
      </c>
      <c r="M233" s="266">
        <f t="shared" si="18"/>
        <v>64</v>
      </c>
      <c r="N233" s="268"/>
      <c r="O233" s="268"/>
      <c r="P233" s="268"/>
      <c r="Q233" s="268"/>
      <c r="R233" s="268"/>
      <c r="S233" s="268"/>
      <c r="T233" s="268"/>
      <c r="U233" s="268"/>
      <c r="V233" s="268"/>
      <c r="W233" s="268"/>
      <c r="X233" s="268"/>
      <c r="Y233" s="268"/>
      <c r="Z233" s="268"/>
      <c r="AA233" s="268"/>
      <c r="AB233" s="268"/>
      <c r="AC233" s="268"/>
      <c r="AD233" s="268"/>
      <c r="AE233" s="268"/>
      <c r="AF233" s="268"/>
      <c r="AG233" s="268"/>
      <c r="AH233" s="268"/>
      <c r="AI233" s="268"/>
      <c r="AJ233" s="268"/>
      <c r="AK233" s="268"/>
      <c r="AL233" s="268"/>
      <c r="AM233" s="268"/>
      <c r="AN233" s="268"/>
      <c r="AO233" s="268"/>
      <c r="AP233" s="268"/>
      <c r="AQ233" s="268"/>
      <c r="AR233" s="268"/>
      <c r="AS233" s="268"/>
      <c r="AT233" s="268"/>
      <c r="AU233" s="268"/>
      <c r="AV233" s="268"/>
      <c r="AW233" s="268"/>
      <c r="AX233" s="268"/>
      <c r="AY233" s="268"/>
      <c r="AZ233" s="268"/>
      <c r="BA233" s="268"/>
      <c r="BB233" s="268"/>
      <c r="BC233" s="268"/>
      <c r="BD233" s="268"/>
      <c r="BE233" s="268"/>
      <c r="BF233" s="268"/>
      <c r="BG233" s="268"/>
      <c r="BH233" s="268"/>
      <c r="BI233" s="268"/>
      <c r="BJ233" s="268"/>
      <c r="BK233" s="268"/>
      <c r="BL233" s="268"/>
      <c r="BM233" s="268"/>
      <c r="BN233" s="268"/>
      <c r="BO233" s="268"/>
      <c r="BP233" s="268"/>
      <c r="BQ233" s="268"/>
      <c r="BR233" s="268"/>
      <c r="BS233" s="268"/>
      <c r="BT233" s="268"/>
      <c r="BU233" s="268"/>
      <c r="BV233" s="268"/>
      <c r="BW233" s="268"/>
      <c r="BX233" s="268"/>
      <c r="BY233" s="268"/>
      <c r="BZ233" s="268"/>
    </row>
    <row r="234" spans="1:78" s="258" customFormat="1" ht="18" customHeight="1" x14ac:dyDescent="0.2">
      <c r="A234" s="267">
        <v>230</v>
      </c>
      <c r="B234" s="420" t="s">
        <v>1484</v>
      </c>
      <c r="C234" s="420" t="s">
        <v>1198</v>
      </c>
      <c r="D234" s="249" t="s">
        <v>16</v>
      </c>
      <c r="E234" s="249" t="s">
        <v>1539</v>
      </c>
      <c r="F234" s="249" t="s">
        <v>1947</v>
      </c>
      <c r="G234" s="332">
        <v>1212</v>
      </c>
      <c r="H234" s="266">
        <f t="shared" si="14"/>
        <v>14544</v>
      </c>
      <c r="I234" s="266">
        <f t="shared" si="15"/>
        <v>101</v>
      </c>
      <c r="J234" s="266">
        <f t="shared" si="16"/>
        <v>31.250000000000004</v>
      </c>
      <c r="K234" s="405">
        <v>0</v>
      </c>
      <c r="L234" s="422">
        <v>0</v>
      </c>
      <c r="M234" s="266">
        <f t="shared" si="18"/>
        <v>132.25</v>
      </c>
      <c r="N234" s="268"/>
      <c r="O234" s="268"/>
      <c r="P234" s="268"/>
      <c r="Q234" s="268"/>
      <c r="R234" s="268"/>
      <c r="S234" s="268"/>
      <c r="T234" s="268"/>
      <c r="U234" s="268"/>
      <c r="V234" s="268"/>
      <c r="W234" s="268"/>
      <c r="X234" s="268"/>
      <c r="Y234" s="268"/>
      <c r="Z234" s="268"/>
      <c r="AA234" s="268"/>
      <c r="AB234" s="268"/>
      <c r="AC234" s="268"/>
      <c r="AD234" s="268"/>
      <c r="AE234" s="268"/>
      <c r="AF234" s="268"/>
      <c r="AG234" s="268"/>
      <c r="AH234" s="268"/>
      <c r="AI234" s="268"/>
      <c r="AJ234" s="268"/>
      <c r="AK234" s="268"/>
      <c r="AL234" s="268"/>
      <c r="AM234" s="268"/>
      <c r="AN234" s="268"/>
      <c r="AO234" s="268"/>
      <c r="AP234" s="268"/>
      <c r="AQ234" s="268"/>
      <c r="AR234" s="268"/>
      <c r="AS234" s="268"/>
      <c r="AT234" s="268"/>
      <c r="AU234" s="268"/>
      <c r="AV234" s="268"/>
      <c r="AW234" s="268"/>
      <c r="AX234" s="268"/>
      <c r="AY234" s="268"/>
      <c r="AZ234" s="268"/>
      <c r="BA234" s="268"/>
      <c r="BB234" s="268"/>
      <c r="BC234" s="268"/>
      <c r="BD234" s="268"/>
      <c r="BE234" s="268"/>
      <c r="BF234" s="268"/>
      <c r="BG234" s="268"/>
      <c r="BH234" s="268"/>
      <c r="BI234" s="268"/>
      <c r="BJ234" s="268"/>
      <c r="BK234" s="268"/>
      <c r="BL234" s="268"/>
      <c r="BM234" s="268"/>
      <c r="BN234" s="268"/>
      <c r="BO234" s="268"/>
      <c r="BP234" s="268"/>
      <c r="BQ234" s="268"/>
      <c r="BR234" s="268"/>
      <c r="BS234" s="268"/>
      <c r="BT234" s="268"/>
      <c r="BU234" s="268"/>
      <c r="BV234" s="268"/>
      <c r="BW234" s="268"/>
      <c r="BX234" s="268"/>
      <c r="BY234" s="268"/>
      <c r="BZ234" s="268"/>
    </row>
    <row r="235" spans="1:78" s="258" customFormat="1" ht="18" customHeight="1" x14ac:dyDescent="0.2">
      <c r="A235" s="265">
        <v>231</v>
      </c>
      <c r="B235" s="420" t="s">
        <v>635</v>
      </c>
      <c r="C235" s="420" t="s">
        <v>636</v>
      </c>
      <c r="D235" s="249" t="s">
        <v>16</v>
      </c>
      <c r="E235" s="249" t="s">
        <v>1552</v>
      </c>
      <c r="F235" s="249" t="s">
        <v>1958</v>
      </c>
      <c r="G235" s="332">
        <v>2254</v>
      </c>
      <c r="H235" s="266">
        <f t="shared" si="14"/>
        <v>27048</v>
      </c>
      <c r="I235" s="266">
        <f t="shared" si="15"/>
        <v>187.83333333333334</v>
      </c>
      <c r="J235" s="266">
        <f t="shared" si="16"/>
        <v>31.250000000000004</v>
      </c>
      <c r="K235" s="405">
        <v>0</v>
      </c>
      <c r="L235" s="422">
        <v>0</v>
      </c>
      <c r="M235" s="266">
        <f t="shared" si="18"/>
        <v>219.08333333333334</v>
      </c>
      <c r="N235" s="268"/>
      <c r="O235" s="268"/>
      <c r="P235" s="268"/>
      <c r="Q235" s="268"/>
      <c r="R235" s="268"/>
      <c r="S235" s="268"/>
      <c r="T235" s="268"/>
      <c r="U235" s="268"/>
      <c r="V235" s="268"/>
      <c r="W235" s="268"/>
      <c r="X235" s="268"/>
      <c r="Y235" s="268"/>
      <c r="Z235" s="268"/>
      <c r="AA235" s="268"/>
      <c r="AB235" s="268"/>
      <c r="AC235" s="268"/>
      <c r="AD235" s="268"/>
      <c r="AE235" s="268"/>
      <c r="AF235" s="268"/>
      <c r="AG235" s="268"/>
      <c r="AH235" s="268"/>
      <c r="AI235" s="268"/>
      <c r="AJ235" s="268"/>
      <c r="AK235" s="268"/>
      <c r="AL235" s="268"/>
      <c r="AM235" s="268"/>
      <c r="AN235" s="268"/>
      <c r="AO235" s="268"/>
      <c r="AP235" s="268"/>
      <c r="AQ235" s="268"/>
      <c r="AR235" s="268"/>
      <c r="AS235" s="268"/>
      <c r="AT235" s="268"/>
      <c r="AU235" s="268"/>
      <c r="AV235" s="268"/>
      <c r="AW235" s="268"/>
      <c r="AX235" s="268"/>
      <c r="AY235" s="268"/>
      <c r="AZ235" s="268"/>
      <c r="BA235" s="268"/>
      <c r="BB235" s="268"/>
      <c r="BC235" s="268"/>
      <c r="BD235" s="268"/>
      <c r="BE235" s="268"/>
      <c r="BF235" s="268"/>
      <c r="BG235" s="268"/>
      <c r="BH235" s="268"/>
      <c r="BI235" s="268"/>
      <c r="BJ235" s="268"/>
      <c r="BK235" s="268"/>
      <c r="BL235" s="268"/>
      <c r="BM235" s="268"/>
      <c r="BN235" s="268"/>
      <c r="BO235" s="268"/>
      <c r="BP235" s="268"/>
      <c r="BQ235" s="268"/>
      <c r="BR235" s="268"/>
      <c r="BS235" s="268"/>
      <c r="BT235" s="268"/>
      <c r="BU235" s="268"/>
      <c r="BV235" s="268"/>
      <c r="BW235" s="268"/>
      <c r="BX235" s="268"/>
      <c r="BY235" s="268"/>
      <c r="BZ235" s="268"/>
    </row>
    <row r="236" spans="1:78" s="258" customFormat="1" ht="18" customHeight="1" x14ac:dyDescent="0.2">
      <c r="A236" s="267">
        <v>232</v>
      </c>
      <c r="B236" s="420" t="s">
        <v>1788</v>
      </c>
      <c r="C236" s="420" t="s">
        <v>445</v>
      </c>
      <c r="D236" s="249" t="s">
        <v>16</v>
      </c>
      <c r="E236" s="249" t="s">
        <v>1567</v>
      </c>
      <c r="F236" s="249" t="s">
        <v>1956</v>
      </c>
      <c r="G236" s="332">
        <v>584</v>
      </c>
      <c r="H236" s="266">
        <f t="shared" si="14"/>
        <v>7008</v>
      </c>
      <c r="I236" s="266">
        <f t="shared" si="15"/>
        <v>48.666666666666664</v>
      </c>
      <c r="J236" s="266">
        <f t="shared" si="16"/>
        <v>31.250000000000004</v>
      </c>
      <c r="K236" s="405">
        <v>152.77000000000001</v>
      </c>
      <c r="L236" s="422">
        <v>0</v>
      </c>
      <c r="M236" s="266">
        <f t="shared" si="18"/>
        <v>232.68666666666667</v>
      </c>
      <c r="N236" s="268"/>
      <c r="O236" s="268"/>
      <c r="P236" s="268"/>
      <c r="Q236" s="268"/>
      <c r="R236" s="268"/>
      <c r="S236" s="268"/>
      <c r="T236" s="268"/>
      <c r="U236" s="268"/>
      <c r="V236" s="268"/>
      <c r="W236" s="268"/>
      <c r="X236" s="268"/>
      <c r="Y236" s="268"/>
      <c r="Z236" s="268"/>
      <c r="AA236" s="268"/>
      <c r="AB236" s="268"/>
      <c r="AC236" s="268"/>
      <c r="AD236" s="268"/>
      <c r="AE236" s="268"/>
      <c r="AF236" s="268"/>
      <c r="AG236" s="268"/>
      <c r="AH236" s="268"/>
      <c r="AI236" s="268"/>
      <c r="AJ236" s="268"/>
      <c r="AK236" s="268"/>
      <c r="AL236" s="268"/>
      <c r="AM236" s="268"/>
      <c r="AN236" s="268"/>
      <c r="AO236" s="268"/>
      <c r="AP236" s="268"/>
      <c r="AQ236" s="268"/>
      <c r="AR236" s="268"/>
      <c r="AS236" s="268"/>
      <c r="AT236" s="268"/>
      <c r="AU236" s="268"/>
      <c r="AV236" s="268"/>
      <c r="AW236" s="268"/>
      <c r="AX236" s="268"/>
      <c r="AY236" s="268"/>
      <c r="AZ236" s="268"/>
      <c r="BA236" s="268"/>
      <c r="BB236" s="268"/>
      <c r="BC236" s="268"/>
      <c r="BD236" s="268"/>
      <c r="BE236" s="268"/>
      <c r="BF236" s="268"/>
      <c r="BG236" s="268"/>
      <c r="BH236" s="268"/>
      <c r="BI236" s="268"/>
      <c r="BJ236" s="268"/>
      <c r="BK236" s="268"/>
      <c r="BL236" s="268"/>
      <c r="BM236" s="268"/>
      <c r="BN236" s="268"/>
      <c r="BO236" s="268"/>
      <c r="BP236" s="268"/>
      <c r="BQ236" s="268"/>
      <c r="BR236" s="268"/>
      <c r="BS236" s="268"/>
      <c r="BT236" s="268"/>
      <c r="BU236" s="268"/>
      <c r="BV236" s="268"/>
      <c r="BW236" s="268"/>
      <c r="BX236" s="268"/>
      <c r="BY236" s="268"/>
      <c r="BZ236" s="268"/>
    </row>
    <row r="237" spans="1:78" s="258" customFormat="1" ht="18" customHeight="1" x14ac:dyDescent="0.2">
      <c r="A237" s="265">
        <v>233</v>
      </c>
      <c r="B237" s="420" t="s">
        <v>637</v>
      </c>
      <c r="C237" s="420" t="s">
        <v>421</v>
      </c>
      <c r="D237" s="249" t="s">
        <v>764</v>
      </c>
      <c r="E237" s="249" t="s">
        <v>1559</v>
      </c>
      <c r="F237" s="249" t="s">
        <v>766</v>
      </c>
      <c r="G237" s="332">
        <v>531</v>
      </c>
      <c r="H237" s="266">
        <f t="shared" si="14"/>
        <v>6372</v>
      </c>
      <c r="I237" s="266">
        <f t="shared" si="15"/>
        <v>44.25</v>
      </c>
      <c r="J237" s="266">
        <f t="shared" si="16"/>
        <v>31.250000000000004</v>
      </c>
      <c r="K237" s="405">
        <v>212.4</v>
      </c>
      <c r="L237" s="422">
        <v>0</v>
      </c>
      <c r="M237" s="266">
        <f t="shared" si="18"/>
        <v>287.89999999999998</v>
      </c>
      <c r="N237" s="268"/>
      <c r="O237" s="268"/>
      <c r="P237" s="268"/>
      <c r="Q237" s="268"/>
      <c r="R237" s="268"/>
      <c r="S237" s="268"/>
      <c r="T237" s="268"/>
      <c r="U237" s="268"/>
      <c r="V237" s="268"/>
      <c r="W237" s="268"/>
      <c r="X237" s="268"/>
      <c r="Y237" s="268"/>
      <c r="Z237" s="268"/>
      <c r="AA237" s="268"/>
      <c r="AB237" s="268"/>
      <c r="AC237" s="268"/>
      <c r="AD237" s="268"/>
      <c r="AE237" s="268"/>
      <c r="AF237" s="268"/>
      <c r="AG237" s="268"/>
      <c r="AH237" s="268"/>
      <c r="AI237" s="268"/>
      <c r="AJ237" s="268"/>
      <c r="AK237" s="268"/>
      <c r="AL237" s="268"/>
      <c r="AM237" s="268"/>
      <c r="AN237" s="268"/>
      <c r="AO237" s="268"/>
      <c r="AP237" s="268"/>
      <c r="AQ237" s="268"/>
      <c r="AR237" s="268"/>
      <c r="AS237" s="268"/>
      <c r="AT237" s="268"/>
      <c r="AU237" s="268"/>
      <c r="AV237" s="268"/>
      <c r="AW237" s="268"/>
      <c r="AX237" s="268"/>
      <c r="AY237" s="268"/>
      <c r="AZ237" s="268"/>
      <c r="BA237" s="268"/>
      <c r="BB237" s="268"/>
      <c r="BC237" s="268"/>
      <c r="BD237" s="268"/>
      <c r="BE237" s="268"/>
      <c r="BF237" s="268"/>
      <c r="BG237" s="268"/>
      <c r="BH237" s="268"/>
      <c r="BI237" s="268"/>
      <c r="BJ237" s="268"/>
      <c r="BK237" s="268"/>
      <c r="BL237" s="268"/>
      <c r="BM237" s="268"/>
      <c r="BN237" s="268"/>
      <c r="BO237" s="268"/>
      <c r="BP237" s="268"/>
      <c r="BQ237" s="268"/>
      <c r="BR237" s="268"/>
      <c r="BS237" s="268"/>
      <c r="BT237" s="268"/>
      <c r="BU237" s="268"/>
      <c r="BV237" s="268"/>
      <c r="BW237" s="268"/>
      <c r="BX237" s="268"/>
      <c r="BY237" s="268"/>
      <c r="BZ237" s="268"/>
    </row>
    <row r="238" spans="1:78" s="258" customFormat="1" ht="18" customHeight="1" x14ac:dyDescent="0.2">
      <c r="A238" s="267">
        <v>234</v>
      </c>
      <c r="B238" s="420" t="s">
        <v>638</v>
      </c>
      <c r="C238" s="420" t="s">
        <v>455</v>
      </c>
      <c r="D238" s="249" t="s">
        <v>16</v>
      </c>
      <c r="E238" s="249" t="s">
        <v>1552</v>
      </c>
      <c r="F238" s="249" t="s">
        <v>1958</v>
      </c>
      <c r="G238" s="332">
        <v>2254</v>
      </c>
      <c r="H238" s="266">
        <f t="shared" si="14"/>
        <v>27048</v>
      </c>
      <c r="I238" s="266">
        <f t="shared" si="15"/>
        <v>187.83333333333334</v>
      </c>
      <c r="J238" s="266">
        <f t="shared" si="16"/>
        <v>31.250000000000004</v>
      </c>
      <c r="K238" s="405">
        <v>0</v>
      </c>
      <c r="L238" s="422">
        <v>0</v>
      </c>
      <c r="M238" s="266">
        <f t="shared" si="18"/>
        <v>219.08333333333334</v>
      </c>
      <c r="N238" s="268"/>
      <c r="O238" s="268"/>
      <c r="P238" s="268"/>
      <c r="Q238" s="268"/>
      <c r="R238" s="268"/>
      <c r="S238" s="268"/>
      <c r="T238" s="268"/>
      <c r="U238" s="268"/>
      <c r="V238" s="268"/>
      <c r="W238" s="268"/>
      <c r="X238" s="268"/>
      <c r="Y238" s="268"/>
      <c r="Z238" s="268"/>
      <c r="AA238" s="268"/>
      <c r="AB238" s="268"/>
      <c r="AC238" s="268"/>
      <c r="AD238" s="268"/>
      <c r="AE238" s="268"/>
      <c r="AF238" s="268"/>
      <c r="AG238" s="268"/>
      <c r="AH238" s="268"/>
      <c r="AI238" s="268"/>
      <c r="AJ238" s="268"/>
      <c r="AK238" s="268"/>
      <c r="AL238" s="268"/>
      <c r="AM238" s="268"/>
      <c r="AN238" s="268"/>
      <c r="AO238" s="268"/>
      <c r="AP238" s="268"/>
      <c r="AQ238" s="268"/>
      <c r="AR238" s="268"/>
      <c r="AS238" s="268"/>
      <c r="AT238" s="268"/>
      <c r="AU238" s="268"/>
      <c r="AV238" s="268"/>
      <c r="AW238" s="268"/>
      <c r="AX238" s="268"/>
      <c r="AY238" s="268"/>
      <c r="AZ238" s="268"/>
      <c r="BA238" s="268"/>
      <c r="BB238" s="268"/>
      <c r="BC238" s="268"/>
      <c r="BD238" s="268"/>
      <c r="BE238" s="268"/>
      <c r="BF238" s="268"/>
      <c r="BG238" s="268"/>
      <c r="BH238" s="268"/>
      <c r="BI238" s="268"/>
      <c r="BJ238" s="268"/>
      <c r="BK238" s="268"/>
      <c r="BL238" s="268"/>
      <c r="BM238" s="268"/>
      <c r="BN238" s="268"/>
      <c r="BO238" s="268"/>
      <c r="BP238" s="268"/>
      <c r="BQ238" s="268"/>
      <c r="BR238" s="268"/>
      <c r="BS238" s="268"/>
      <c r="BT238" s="268"/>
      <c r="BU238" s="268"/>
      <c r="BV238" s="268"/>
      <c r="BW238" s="268"/>
      <c r="BX238" s="268"/>
      <c r="BY238" s="268"/>
      <c r="BZ238" s="268"/>
    </row>
    <row r="239" spans="1:78" s="258" customFormat="1" ht="18" customHeight="1" x14ac:dyDescent="0.2">
      <c r="A239" s="265">
        <v>235</v>
      </c>
      <c r="B239" s="420" t="s">
        <v>1489</v>
      </c>
      <c r="C239" s="420" t="s">
        <v>1490</v>
      </c>
      <c r="D239" s="249" t="s">
        <v>16</v>
      </c>
      <c r="E239" s="249" t="s">
        <v>1587</v>
      </c>
      <c r="F239" s="249" t="s">
        <v>1946</v>
      </c>
      <c r="G239" s="332">
        <v>622</v>
      </c>
      <c r="H239" s="266">
        <f t="shared" si="14"/>
        <v>7464</v>
      </c>
      <c r="I239" s="266">
        <f t="shared" si="15"/>
        <v>51.833333333333336</v>
      </c>
      <c r="J239" s="266">
        <f t="shared" si="16"/>
        <v>31.250000000000004</v>
      </c>
      <c r="K239" s="405">
        <v>0</v>
      </c>
      <c r="L239" s="422">
        <v>0</v>
      </c>
      <c r="M239" s="266">
        <f t="shared" si="18"/>
        <v>83.083333333333343</v>
      </c>
      <c r="N239" s="268"/>
      <c r="O239" s="268"/>
      <c r="P239" s="268"/>
      <c r="Q239" s="268"/>
      <c r="R239" s="268"/>
      <c r="S239" s="268"/>
      <c r="T239" s="268"/>
      <c r="U239" s="268"/>
      <c r="V239" s="268"/>
      <c r="W239" s="268"/>
      <c r="X239" s="268"/>
      <c r="Y239" s="268"/>
      <c r="Z239" s="268"/>
      <c r="AA239" s="268"/>
      <c r="AB239" s="268"/>
      <c r="AC239" s="268"/>
      <c r="AD239" s="268"/>
      <c r="AE239" s="268"/>
      <c r="AF239" s="268"/>
      <c r="AG239" s="268"/>
      <c r="AH239" s="268"/>
      <c r="AI239" s="268"/>
      <c r="AJ239" s="268"/>
      <c r="AK239" s="268"/>
      <c r="AL239" s="268"/>
      <c r="AM239" s="268"/>
      <c r="AN239" s="268"/>
      <c r="AO239" s="268"/>
      <c r="AP239" s="268"/>
      <c r="AQ239" s="268"/>
      <c r="AR239" s="268"/>
      <c r="AS239" s="268"/>
      <c r="AT239" s="268"/>
      <c r="AU239" s="268"/>
      <c r="AV239" s="268"/>
      <c r="AW239" s="268"/>
      <c r="AX239" s="268"/>
      <c r="AY239" s="268"/>
      <c r="AZ239" s="268"/>
      <c r="BA239" s="268"/>
      <c r="BB239" s="268"/>
      <c r="BC239" s="268"/>
      <c r="BD239" s="268"/>
      <c r="BE239" s="268"/>
      <c r="BF239" s="268"/>
      <c r="BG239" s="268"/>
      <c r="BH239" s="268"/>
      <c r="BI239" s="268"/>
      <c r="BJ239" s="268"/>
      <c r="BK239" s="268"/>
      <c r="BL239" s="268"/>
      <c r="BM239" s="268"/>
      <c r="BN239" s="268"/>
      <c r="BO239" s="268"/>
      <c r="BP239" s="268"/>
      <c r="BQ239" s="268"/>
      <c r="BR239" s="268"/>
      <c r="BS239" s="268"/>
      <c r="BT239" s="268"/>
      <c r="BU239" s="268"/>
      <c r="BV239" s="268"/>
      <c r="BW239" s="268"/>
      <c r="BX239" s="268"/>
      <c r="BY239" s="268"/>
      <c r="BZ239" s="268"/>
    </row>
    <row r="240" spans="1:78" s="258" customFormat="1" ht="18" customHeight="1" x14ac:dyDescent="0.2">
      <c r="A240" s="267">
        <v>236</v>
      </c>
      <c r="B240" s="245" t="s">
        <v>2092</v>
      </c>
      <c r="C240" s="245" t="s">
        <v>400</v>
      </c>
      <c r="D240" s="249" t="s">
        <v>16</v>
      </c>
      <c r="E240" s="249" t="s">
        <v>1539</v>
      </c>
      <c r="F240" s="249" t="s">
        <v>1945</v>
      </c>
      <c r="G240" s="332">
        <v>393</v>
      </c>
      <c r="H240" s="266">
        <f t="shared" si="14"/>
        <v>4716</v>
      </c>
      <c r="I240" s="266">
        <f t="shared" si="15"/>
        <v>32.75</v>
      </c>
      <c r="J240" s="266">
        <f t="shared" si="16"/>
        <v>31.250000000000004</v>
      </c>
      <c r="K240" s="405">
        <v>0</v>
      </c>
      <c r="L240" s="422">
        <v>0</v>
      </c>
      <c r="M240" s="266"/>
      <c r="N240" s="268"/>
      <c r="O240" s="268"/>
      <c r="P240" s="268"/>
      <c r="Q240" s="268"/>
      <c r="R240" s="268"/>
      <c r="S240" s="268"/>
      <c r="T240" s="268"/>
      <c r="U240" s="268"/>
      <c r="V240" s="268"/>
      <c r="W240" s="268"/>
      <c r="X240" s="268"/>
      <c r="Y240" s="268"/>
      <c r="Z240" s="268"/>
      <c r="AA240" s="268"/>
      <c r="AB240" s="268"/>
      <c r="AC240" s="268"/>
      <c r="AD240" s="268"/>
      <c r="AE240" s="268"/>
      <c r="AF240" s="268"/>
      <c r="AG240" s="268"/>
      <c r="AH240" s="268"/>
      <c r="AI240" s="268"/>
      <c r="AJ240" s="268"/>
      <c r="AK240" s="268"/>
      <c r="AL240" s="268"/>
      <c r="AM240" s="268"/>
      <c r="AN240" s="268"/>
      <c r="AO240" s="268"/>
      <c r="AP240" s="268"/>
      <c r="AQ240" s="268"/>
      <c r="AR240" s="268"/>
      <c r="AS240" s="268"/>
      <c r="AT240" s="268"/>
      <c r="AU240" s="268"/>
      <c r="AV240" s="268"/>
      <c r="AW240" s="268"/>
      <c r="AX240" s="268"/>
      <c r="AY240" s="268"/>
      <c r="AZ240" s="268"/>
      <c r="BA240" s="268"/>
      <c r="BB240" s="268"/>
      <c r="BC240" s="268"/>
      <c r="BD240" s="268"/>
      <c r="BE240" s="268"/>
      <c r="BF240" s="268"/>
      <c r="BG240" s="268"/>
      <c r="BH240" s="268"/>
      <c r="BI240" s="268"/>
      <c r="BJ240" s="268"/>
      <c r="BK240" s="268"/>
      <c r="BL240" s="268"/>
      <c r="BM240" s="268"/>
      <c r="BN240" s="268"/>
      <c r="BO240" s="268"/>
      <c r="BP240" s="268"/>
      <c r="BQ240" s="268"/>
      <c r="BR240" s="268"/>
      <c r="BS240" s="268"/>
      <c r="BT240" s="268"/>
      <c r="BU240" s="268"/>
      <c r="BV240" s="268"/>
      <c r="BW240" s="268"/>
      <c r="BX240" s="268"/>
      <c r="BY240" s="268"/>
      <c r="BZ240" s="268"/>
    </row>
    <row r="241" spans="1:78" s="258" customFormat="1" ht="18" customHeight="1" x14ac:dyDescent="0.2">
      <c r="A241" s="265">
        <v>237</v>
      </c>
      <c r="B241" s="420" t="s">
        <v>639</v>
      </c>
      <c r="C241" s="425" t="s">
        <v>406</v>
      </c>
      <c r="D241" s="249" t="s">
        <v>16</v>
      </c>
      <c r="E241" s="249" t="s">
        <v>1554</v>
      </c>
      <c r="F241" s="249" t="s">
        <v>1956</v>
      </c>
      <c r="G241" s="332">
        <v>585</v>
      </c>
      <c r="H241" s="266">
        <f t="shared" si="14"/>
        <v>7020</v>
      </c>
      <c r="I241" s="266">
        <f t="shared" si="15"/>
        <v>48.75</v>
      </c>
      <c r="J241" s="266">
        <f t="shared" si="16"/>
        <v>31.250000000000004</v>
      </c>
      <c r="K241" s="405">
        <v>0</v>
      </c>
      <c r="L241" s="422">
        <v>0</v>
      </c>
      <c r="M241" s="266">
        <f t="shared" ref="M241:M255" si="19">I241+J241+K241+L241</f>
        <v>80</v>
      </c>
      <c r="N241" s="268"/>
      <c r="O241" s="268"/>
      <c r="P241" s="268"/>
      <c r="Q241" s="268"/>
      <c r="R241" s="268"/>
      <c r="S241" s="268"/>
      <c r="T241" s="268"/>
      <c r="U241" s="268"/>
      <c r="V241" s="268"/>
      <c r="W241" s="268"/>
      <c r="X241" s="268"/>
      <c r="Y241" s="268"/>
      <c r="Z241" s="268"/>
      <c r="AA241" s="268"/>
      <c r="AB241" s="268"/>
      <c r="AC241" s="268"/>
      <c r="AD241" s="268"/>
      <c r="AE241" s="268"/>
      <c r="AF241" s="268"/>
      <c r="AG241" s="268"/>
      <c r="AH241" s="268"/>
      <c r="AI241" s="268"/>
      <c r="AJ241" s="268"/>
      <c r="AK241" s="268"/>
      <c r="AL241" s="268"/>
      <c r="AM241" s="268"/>
      <c r="AN241" s="268"/>
      <c r="AO241" s="268"/>
      <c r="AP241" s="268"/>
      <c r="AQ241" s="268"/>
      <c r="AR241" s="268"/>
      <c r="AS241" s="268"/>
      <c r="AT241" s="268"/>
      <c r="AU241" s="268"/>
      <c r="AV241" s="268"/>
      <c r="AW241" s="268"/>
      <c r="AX241" s="268"/>
      <c r="AY241" s="268"/>
      <c r="AZ241" s="268"/>
      <c r="BA241" s="268"/>
      <c r="BB241" s="268"/>
      <c r="BC241" s="268"/>
      <c r="BD241" s="268"/>
      <c r="BE241" s="268"/>
      <c r="BF241" s="268"/>
      <c r="BG241" s="268"/>
      <c r="BH241" s="268"/>
      <c r="BI241" s="268"/>
      <c r="BJ241" s="268"/>
      <c r="BK241" s="268"/>
      <c r="BL241" s="268"/>
      <c r="BM241" s="268"/>
      <c r="BN241" s="268"/>
      <c r="BO241" s="268"/>
      <c r="BP241" s="268"/>
      <c r="BQ241" s="268"/>
      <c r="BR241" s="268"/>
      <c r="BS241" s="268"/>
      <c r="BT241" s="268"/>
      <c r="BU241" s="268"/>
      <c r="BV241" s="268"/>
      <c r="BW241" s="268"/>
      <c r="BX241" s="268"/>
      <c r="BY241" s="268"/>
      <c r="BZ241" s="268"/>
    </row>
    <row r="242" spans="1:78" s="258" customFormat="1" ht="18" customHeight="1" x14ac:dyDescent="0.2">
      <c r="A242" s="267">
        <v>238</v>
      </c>
      <c r="B242" s="420" t="s">
        <v>640</v>
      </c>
      <c r="C242" s="420" t="s">
        <v>641</v>
      </c>
      <c r="D242" s="249" t="s">
        <v>16</v>
      </c>
      <c r="E242" s="249" t="s">
        <v>1579</v>
      </c>
      <c r="F242" s="249" t="s">
        <v>1947</v>
      </c>
      <c r="G242" s="332">
        <v>1212</v>
      </c>
      <c r="H242" s="266">
        <f t="shared" si="14"/>
        <v>14544</v>
      </c>
      <c r="I242" s="266">
        <f t="shared" si="15"/>
        <v>101</v>
      </c>
      <c r="J242" s="266">
        <f t="shared" si="16"/>
        <v>31.250000000000004</v>
      </c>
      <c r="K242" s="405">
        <v>0</v>
      </c>
      <c r="L242" s="422">
        <v>0</v>
      </c>
      <c r="M242" s="266">
        <f t="shared" si="19"/>
        <v>132.25</v>
      </c>
      <c r="N242" s="268"/>
      <c r="O242" s="268"/>
      <c r="P242" s="268"/>
      <c r="Q242" s="268"/>
      <c r="R242" s="268"/>
      <c r="S242" s="268"/>
      <c r="T242" s="268"/>
      <c r="U242" s="268"/>
      <c r="V242" s="268"/>
      <c r="W242" s="268"/>
      <c r="X242" s="268"/>
      <c r="Y242" s="268"/>
      <c r="Z242" s="268"/>
      <c r="AA242" s="268"/>
      <c r="AB242" s="268"/>
      <c r="AC242" s="268"/>
      <c r="AD242" s="268"/>
      <c r="AE242" s="268"/>
      <c r="AF242" s="268"/>
      <c r="AG242" s="268"/>
      <c r="AH242" s="268"/>
      <c r="AI242" s="268"/>
      <c r="AJ242" s="268"/>
      <c r="AK242" s="268"/>
      <c r="AL242" s="268"/>
      <c r="AM242" s="268"/>
      <c r="AN242" s="268"/>
      <c r="AO242" s="268"/>
      <c r="AP242" s="268"/>
      <c r="AQ242" s="268"/>
      <c r="AR242" s="268"/>
      <c r="AS242" s="268"/>
      <c r="AT242" s="268"/>
      <c r="AU242" s="268"/>
      <c r="AV242" s="268"/>
      <c r="AW242" s="268"/>
      <c r="AX242" s="268"/>
      <c r="AY242" s="268"/>
      <c r="AZ242" s="268"/>
      <c r="BA242" s="268"/>
      <c r="BB242" s="268"/>
      <c r="BC242" s="268"/>
      <c r="BD242" s="268"/>
      <c r="BE242" s="268"/>
      <c r="BF242" s="268"/>
      <c r="BG242" s="268"/>
      <c r="BH242" s="268"/>
      <c r="BI242" s="268"/>
      <c r="BJ242" s="268"/>
      <c r="BK242" s="268"/>
      <c r="BL242" s="268"/>
      <c r="BM242" s="268"/>
      <c r="BN242" s="268"/>
      <c r="BO242" s="268"/>
      <c r="BP242" s="268"/>
      <c r="BQ242" s="268"/>
      <c r="BR242" s="268"/>
      <c r="BS242" s="268"/>
      <c r="BT242" s="268"/>
      <c r="BU242" s="268"/>
      <c r="BV242" s="268"/>
      <c r="BW242" s="268"/>
      <c r="BX242" s="268"/>
      <c r="BY242" s="268"/>
      <c r="BZ242" s="268"/>
    </row>
    <row r="243" spans="1:78" s="258" customFormat="1" ht="18" customHeight="1" x14ac:dyDescent="0.2">
      <c r="A243" s="265">
        <v>239</v>
      </c>
      <c r="B243" s="420" t="s">
        <v>643</v>
      </c>
      <c r="C243" s="420" t="s">
        <v>644</v>
      </c>
      <c r="D243" s="249" t="s">
        <v>16</v>
      </c>
      <c r="E243" s="249" t="s">
        <v>1541</v>
      </c>
      <c r="F243" s="249" t="s">
        <v>1955</v>
      </c>
      <c r="G243" s="332">
        <v>1676</v>
      </c>
      <c r="H243" s="266">
        <f t="shared" si="14"/>
        <v>20112</v>
      </c>
      <c r="I243" s="266">
        <f t="shared" si="15"/>
        <v>139.66666666666666</v>
      </c>
      <c r="J243" s="266">
        <f t="shared" si="16"/>
        <v>31.250000000000004</v>
      </c>
      <c r="K243" s="405">
        <v>0</v>
      </c>
      <c r="L243" s="422">
        <v>0</v>
      </c>
      <c r="M243" s="266">
        <f t="shared" si="19"/>
        <v>170.91666666666666</v>
      </c>
      <c r="N243" s="268"/>
      <c r="O243" s="268"/>
      <c r="P243" s="268"/>
      <c r="Q243" s="268"/>
      <c r="R243" s="268"/>
      <c r="S243" s="268"/>
      <c r="T243" s="268"/>
      <c r="U243" s="268"/>
      <c r="V243" s="268"/>
      <c r="W243" s="268"/>
      <c r="X243" s="268"/>
      <c r="Y243" s="268"/>
      <c r="Z243" s="268"/>
      <c r="AA243" s="268"/>
      <c r="AB243" s="268"/>
      <c r="AC243" s="268"/>
      <c r="AD243" s="268"/>
      <c r="AE243" s="268"/>
      <c r="AF243" s="268"/>
      <c r="AG243" s="268"/>
      <c r="AH243" s="268"/>
      <c r="AI243" s="268"/>
      <c r="AJ243" s="268"/>
      <c r="AK243" s="268"/>
      <c r="AL243" s="268"/>
      <c r="AM243" s="268"/>
      <c r="AN243" s="268"/>
      <c r="AO243" s="268"/>
      <c r="AP243" s="268"/>
      <c r="AQ243" s="268"/>
      <c r="AR243" s="268"/>
      <c r="AS243" s="268"/>
      <c r="AT243" s="268"/>
      <c r="AU243" s="268"/>
      <c r="AV243" s="268"/>
      <c r="AW243" s="268"/>
      <c r="AX243" s="268"/>
      <c r="AY243" s="268"/>
      <c r="AZ243" s="268"/>
      <c r="BA243" s="268"/>
      <c r="BB243" s="268"/>
      <c r="BC243" s="268"/>
      <c r="BD243" s="268"/>
      <c r="BE243" s="268"/>
      <c r="BF243" s="268"/>
      <c r="BG243" s="268"/>
      <c r="BH243" s="268"/>
      <c r="BI243" s="268"/>
      <c r="BJ243" s="268"/>
      <c r="BK243" s="268"/>
      <c r="BL243" s="268"/>
      <c r="BM243" s="268"/>
      <c r="BN243" s="268"/>
      <c r="BO243" s="268"/>
      <c r="BP243" s="268"/>
      <c r="BQ243" s="268"/>
      <c r="BR243" s="268"/>
      <c r="BS243" s="268"/>
      <c r="BT243" s="268"/>
      <c r="BU243" s="268"/>
      <c r="BV243" s="268"/>
      <c r="BW243" s="268"/>
      <c r="BX243" s="268"/>
      <c r="BY243" s="268"/>
      <c r="BZ243" s="268"/>
    </row>
    <row r="244" spans="1:78" s="258" customFormat="1" ht="18" customHeight="1" x14ac:dyDescent="0.2">
      <c r="A244" s="267">
        <v>240</v>
      </c>
      <c r="B244" s="420" t="s">
        <v>645</v>
      </c>
      <c r="C244" s="425" t="s">
        <v>414</v>
      </c>
      <c r="D244" s="249" t="s">
        <v>764</v>
      </c>
      <c r="E244" s="249" t="s">
        <v>1546</v>
      </c>
      <c r="F244" s="249" t="s">
        <v>765</v>
      </c>
      <c r="G244" s="332">
        <v>548</v>
      </c>
      <c r="H244" s="266">
        <f t="shared" si="14"/>
        <v>6576</v>
      </c>
      <c r="I244" s="266">
        <f t="shared" si="15"/>
        <v>45.666666666666664</v>
      </c>
      <c r="J244" s="266">
        <f t="shared" si="16"/>
        <v>31.250000000000004</v>
      </c>
      <c r="K244" s="405">
        <v>152.97999999999999</v>
      </c>
      <c r="L244" s="422">
        <v>0</v>
      </c>
      <c r="M244" s="266">
        <f t="shared" si="19"/>
        <v>229.89666666666665</v>
      </c>
      <c r="N244" s="268"/>
      <c r="O244" s="268"/>
      <c r="P244" s="268"/>
      <c r="Q244" s="268"/>
      <c r="R244" s="268"/>
      <c r="S244" s="268"/>
      <c r="T244" s="268"/>
      <c r="U244" s="268"/>
      <c r="V244" s="268"/>
      <c r="W244" s="268"/>
      <c r="X244" s="268"/>
      <c r="Y244" s="268"/>
      <c r="Z244" s="268"/>
      <c r="AA244" s="268"/>
      <c r="AB244" s="268"/>
      <c r="AC244" s="268"/>
      <c r="AD244" s="268"/>
      <c r="AE244" s="268"/>
      <c r="AF244" s="268"/>
      <c r="AG244" s="268"/>
      <c r="AH244" s="268"/>
      <c r="AI244" s="268"/>
      <c r="AJ244" s="268"/>
      <c r="AK244" s="268"/>
      <c r="AL244" s="268"/>
      <c r="AM244" s="268"/>
      <c r="AN244" s="268"/>
      <c r="AO244" s="268"/>
      <c r="AP244" s="268"/>
      <c r="AQ244" s="268"/>
      <c r="AR244" s="268"/>
      <c r="AS244" s="268"/>
      <c r="AT244" s="268"/>
      <c r="AU244" s="268"/>
      <c r="AV244" s="268"/>
      <c r="AW244" s="268"/>
      <c r="AX244" s="268"/>
      <c r="AY244" s="268"/>
      <c r="AZ244" s="268"/>
      <c r="BA244" s="268"/>
      <c r="BB244" s="268"/>
      <c r="BC244" s="268"/>
      <c r="BD244" s="268"/>
      <c r="BE244" s="268"/>
      <c r="BF244" s="268"/>
      <c r="BG244" s="268"/>
      <c r="BH244" s="268"/>
      <c r="BI244" s="268"/>
      <c r="BJ244" s="268"/>
      <c r="BK244" s="268"/>
      <c r="BL244" s="268"/>
      <c r="BM244" s="268"/>
      <c r="BN244" s="268"/>
      <c r="BO244" s="268"/>
      <c r="BP244" s="268"/>
      <c r="BQ244" s="268"/>
      <c r="BR244" s="268"/>
      <c r="BS244" s="268"/>
      <c r="BT244" s="268"/>
      <c r="BU244" s="268"/>
      <c r="BV244" s="268"/>
      <c r="BW244" s="268"/>
      <c r="BX244" s="268"/>
      <c r="BY244" s="268"/>
      <c r="BZ244" s="268"/>
    </row>
    <row r="245" spans="1:78" s="258" customFormat="1" ht="18" customHeight="1" x14ac:dyDescent="0.2">
      <c r="A245" s="265">
        <v>241</v>
      </c>
      <c r="B245" s="420" t="s">
        <v>646</v>
      </c>
      <c r="C245" s="420" t="s">
        <v>647</v>
      </c>
      <c r="D245" s="249" t="s">
        <v>16</v>
      </c>
      <c r="E245" s="249" t="s">
        <v>1571</v>
      </c>
      <c r="F245" s="249" t="s">
        <v>1947</v>
      </c>
      <c r="G245" s="332">
        <v>1212</v>
      </c>
      <c r="H245" s="266">
        <f t="shared" si="14"/>
        <v>14544</v>
      </c>
      <c r="I245" s="266">
        <f t="shared" si="15"/>
        <v>101</v>
      </c>
      <c r="J245" s="266">
        <f t="shared" si="16"/>
        <v>31.250000000000004</v>
      </c>
      <c r="K245" s="405">
        <v>0</v>
      </c>
      <c r="L245" s="422">
        <v>0</v>
      </c>
      <c r="M245" s="266">
        <f t="shared" si="19"/>
        <v>132.25</v>
      </c>
      <c r="N245" s="268"/>
      <c r="O245" s="268"/>
      <c r="P245" s="268"/>
      <c r="Q245" s="268"/>
      <c r="R245" s="268"/>
      <c r="S245" s="268"/>
      <c r="T245" s="268"/>
      <c r="U245" s="268"/>
      <c r="V245" s="268"/>
      <c r="W245" s="268"/>
      <c r="X245" s="268"/>
      <c r="Y245" s="268"/>
      <c r="Z245" s="268"/>
      <c r="AA245" s="268"/>
      <c r="AB245" s="268"/>
      <c r="AC245" s="268"/>
      <c r="AD245" s="268"/>
      <c r="AE245" s="268"/>
      <c r="AF245" s="268"/>
      <c r="AG245" s="268"/>
      <c r="AH245" s="268"/>
      <c r="AI245" s="268"/>
      <c r="AJ245" s="268"/>
      <c r="AK245" s="268"/>
      <c r="AL245" s="268"/>
      <c r="AM245" s="268"/>
      <c r="AN245" s="268"/>
      <c r="AO245" s="268"/>
      <c r="AP245" s="268"/>
      <c r="AQ245" s="268"/>
      <c r="AR245" s="268"/>
      <c r="AS245" s="268"/>
      <c r="AT245" s="268"/>
      <c r="AU245" s="268"/>
      <c r="AV245" s="268"/>
      <c r="AW245" s="268"/>
      <c r="AX245" s="268"/>
      <c r="AY245" s="268"/>
      <c r="AZ245" s="268"/>
      <c r="BA245" s="268"/>
      <c r="BB245" s="268"/>
      <c r="BC245" s="268"/>
      <c r="BD245" s="268"/>
      <c r="BE245" s="268"/>
      <c r="BF245" s="268"/>
      <c r="BG245" s="268"/>
      <c r="BH245" s="268"/>
      <c r="BI245" s="268"/>
      <c r="BJ245" s="268"/>
      <c r="BK245" s="268"/>
      <c r="BL245" s="268"/>
      <c r="BM245" s="268"/>
      <c r="BN245" s="268"/>
      <c r="BO245" s="268"/>
      <c r="BP245" s="268"/>
      <c r="BQ245" s="268"/>
      <c r="BR245" s="268"/>
      <c r="BS245" s="268"/>
      <c r="BT245" s="268"/>
      <c r="BU245" s="268"/>
      <c r="BV245" s="268"/>
      <c r="BW245" s="268"/>
      <c r="BX245" s="268"/>
      <c r="BY245" s="268"/>
      <c r="BZ245" s="268"/>
    </row>
    <row r="246" spans="1:78" s="258" customFormat="1" ht="18" customHeight="1" x14ac:dyDescent="0.2">
      <c r="A246" s="267">
        <v>242</v>
      </c>
      <c r="B246" s="420" t="s">
        <v>648</v>
      </c>
      <c r="C246" s="420" t="s">
        <v>649</v>
      </c>
      <c r="D246" s="249" t="s">
        <v>16</v>
      </c>
      <c r="E246" s="249" t="s">
        <v>1588</v>
      </c>
      <c r="F246" s="249" t="s">
        <v>1947</v>
      </c>
      <c r="G246" s="332">
        <v>1212</v>
      </c>
      <c r="H246" s="266">
        <f t="shared" si="14"/>
        <v>14544</v>
      </c>
      <c r="I246" s="266">
        <f t="shared" si="15"/>
        <v>101</v>
      </c>
      <c r="J246" s="266">
        <f t="shared" si="16"/>
        <v>31.250000000000004</v>
      </c>
      <c r="K246" s="405">
        <v>0</v>
      </c>
      <c r="L246" s="422">
        <v>0</v>
      </c>
      <c r="M246" s="266">
        <f t="shared" si="19"/>
        <v>132.25</v>
      </c>
      <c r="N246" s="268"/>
      <c r="O246" s="268"/>
      <c r="P246" s="268"/>
      <c r="Q246" s="268"/>
      <c r="R246" s="268"/>
      <c r="S246" s="268"/>
      <c r="T246" s="268"/>
      <c r="U246" s="268"/>
      <c r="V246" s="268"/>
      <c r="W246" s="268"/>
      <c r="X246" s="268"/>
      <c r="Y246" s="268"/>
      <c r="Z246" s="268"/>
      <c r="AA246" s="268"/>
      <c r="AB246" s="268"/>
      <c r="AC246" s="268"/>
      <c r="AD246" s="268"/>
      <c r="AE246" s="268"/>
      <c r="AF246" s="268"/>
      <c r="AG246" s="268"/>
      <c r="AH246" s="268"/>
      <c r="AI246" s="268"/>
      <c r="AJ246" s="268"/>
      <c r="AK246" s="268"/>
      <c r="AL246" s="268"/>
      <c r="AM246" s="268"/>
      <c r="AN246" s="268"/>
      <c r="AO246" s="268"/>
      <c r="AP246" s="268"/>
      <c r="AQ246" s="268"/>
      <c r="AR246" s="268"/>
      <c r="AS246" s="268"/>
      <c r="AT246" s="268"/>
      <c r="AU246" s="268"/>
      <c r="AV246" s="268"/>
      <c r="AW246" s="268"/>
      <c r="AX246" s="268"/>
      <c r="AY246" s="268"/>
      <c r="AZ246" s="268"/>
      <c r="BA246" s="268"/>
      <c r="BB246" s="268"/>
      <c r="BC246" s="268"/>
      <c r="BD246" s="268"/>
      <c r="BE246" s="268"/>
      <c r="BF246" s="268"/>
      <c r="BG246" s="268"/>
      <c r="BH246" s="268"/>
      <c r="BI246" s="268"/>
      <c r="BJ246" s="268"/>
      <c r="BK246" s="268"/>
      <c r="BL246" s="268"/>
      <c r="BM246" s="268"/>
      <c r="BN246" s="268"/>
      <c r="BO246" s="268"/>
      <c r="BP246" s="268"/>
      <c r="BQ246" s="268"/>
      <c r="BR246" s="268"/>
      <c r="BS246" s="268"/>
      <c r="BT246" s="268"/>
      <c r="BU246" s="268"/>
      <c r="BV246" s="268"/>
      <c r="BW246" s="268"/>
      <c r="BX246" s="268"/>
      <c r="BY246" s="268"/>
      <c r="BZ246" s="268"/>
    </row>
    <row r="247" spans="1:78" s="258" customFormat="1" ht="18" customHeight="1" x14ac:dyDescent="0.2">
      <c r="A247" s="265">
        <v>243</v>
      </c>
      <c r="B247" s="420" t="s">
        <v>650</v>
      </c>
      <c r="C247" s="420" t="s">
        <v>651</v>
      </c>
      <c r="D247" s="249" t="s">
        <v>16</v>
      </c>
      <c r="E247" s="249" t="s">
        <v>1571</v>
      </c>
      <c r="F247" s="249" t="s">
        <v>1959</v>
      </c>
      <c r="G247" s="332">
        <v>901</v>
      </c>
      <c r="H247" s="266">
        <f t="shared" si="14"/>
        <v>10812</v>
      </c>
      <c r="I247" s="266">
        <f t="shared" si="15"/>
        <v>75.083333333333329</v>
      </c>
      <c r="J247" s="266">
        <f t="shared" si="16"/>
        <v>31.250000000000004</v>
      </c>
      <c r="K247" s="405">
        <v>0</v>
      </c>
      <c r="L247" s="422">
        <v>0</v>
      </c>
      <c r="M247" s="266">
        <f t="shared" si="19"/>
        <v>106.33333333333333</v>
      </c>
      <c r="N247" s="268"/>
      <c r="O247" s="268"/>
      <c r="P247" s="268"/>
      <c r="Q247" s="268"/>
      <c r="R247" s="268"/>
      <c r="S247" s="268"/>
      <c r="T247" s="268"/>
      <c r="U247" s="268"/>
      <c r="V247" s="268"/>
      <c r="W247" s="268"/>
      <c r="X247" s="268"/>
      <c r="Y247" s="268"/>
      <c r="Z247" s="268"/>
      <c r="AA247" s="268"/>
      <c r="AB247" s="268"/>
      <c r="AC247" s="268"/>
      <c r="AD247" s="268"/>
      <c r="AE247" s="268"/>
      <c r="AF247" s="268"/>
      <c r="AG247" s="268"/>
      <c r="AH247" s="268"/>
      <c r="AI247" s="268"/>
      <c r="AJ247" s="268"/>
      <c r="AK247" s="268"/>
      <c r="AL247" s="268"/>
      <c r="AM247" s="268"/>
      <c r="AN247" s="268"/>
      <c r="AO247" s="268"/>
      <c r="AP247" s="268"/>
      <c r="AQ247" s="268"/>
      <c r="AR247" s="268"/>
      <c r="AS247" s="268"/>
      <c r="AT247" s="268"/>
      <c r="AU247" s="268"/>
      <c r="AV247" s="268"/>
      <c r="AW247" s="268"/>
      <c r="AX247" s="268"/>
      <c r="AY247" s="268"/>
      <c r="AZ247" s="268"/>
      <c r="BA247" s="268"/>
      <c r="BB247" s="268"/>
      <c r="BC247" s="268"/>
      <c r="BD247" s="268"/>
      <c r="BE247" s="268"/>
      <c r="BF247" s="268"/>
      <c r="BG247" s="268"/>
      <c r="BH247" s="268"/>
      <c r="BI247" s="268"/>
      <c r="BJ247" s="268"/>
      <c r="BK247" s="268"/>
      <c r="BL247" s="268"/>
      <c r="BM247" s="268"/>
      <c r="BN247" s="268"/>
      <c r="BO247" s="268"/>
      <c r="BP247" s="268"/>
      <c r="BQ247" s="268"/>
      <c r="BR247" s="268"/>
      <c r="BS247" s="268"/>
      <c r="BT247" s="268"/>
      <c r="BU247" s="268"/>
      <c r="BV247" s="268"/>
      <c r="BW247" s="268"/>
      <c r="BX247" s="268"/>
      <c r="BY247" s="268"/>
      <c r="BZ247" s="268"/>
    </row>
    <row r="248" spans="1:78" s="258" customFormat="1" ht="18" customHeight="1" x14ac:dyDescent="0.2">
      <c r="A248" s="267">
        <v>244</v>
      </c>
      <c r="B248" s="420" t="s">
        <v>652</v>
      </c>
      <c r="C248" s="420" t="s">
        <v>406</v>
      </c>
      <c r="D248" s="249" t="s">
        <v>16</v>
      </c>
      <c r="E248" s="249" t="s">
        <v>1542</v>
      </c>
      <c r="F248" s="249" t="s">
        <v>1956</v>
      </c>
      <c r="G248" s="332">
        <v>585</v>
      </c>
      <c r="H248" s="266">
        <f t="shared" si="14"/>
        <v>7020</v>
      </c>
      <c r="I248" s="266">
        <f t="shared" si="15"/>
        <v>48.75</v>
      </c>
      <c r="J248" s="266">
        <f t="shared" si="16"/>
        <v>31.250000000000004</v>
      </c>
      <c r="K248" s="405">
        <v>0</v>
      </c>
      <c r="L248" s="422">
        <v>0</v>
      </c>
      <c r="M248" s="266">
        <f t="shared" si="19"/>
        <v>80</v>
      </c>
      <c r="N248" s="268"/>
      <c r="O248" s="268"/>
      <c r="P248" s="268"/>
      <c r="Q248" s="268"/>
      <c r="R248" s="268"/>
      <c r="S248" s="268"/>
      <c r="T248" s="268"/>
      <c r="U248" s="268"/>
      <c r="V248" s="268"/>
      <c r="W248" s="268"/>
      <c r="X248" s="268"/>
      <c r="Y248" s="268"/>
      <c r="Z248" s="268"/>
      <c r="AA248" s="268"/>
      <c r="AB248" s="268"/>
      <c r="AC248" s="268"/>
      <c r="AD248" s="268"/>
      <c r="AE248" s="268"/>
      <c r="AF248" s="268"/>
      <c r="AG248" s="268"/>
      <c r="AH248" s="268"/>
      <c r="AI248" s="268"/>
      <c r="AJ248" s="268"/>
      <c r="AK248" s="268"/>
      <c r="AL248" s="268"/>
      <c r="AM248" s="268"/>
      <c r="AN248" s="268"/>
      <c r="AO248" s="268"/>
      <c r="AP248" s="268"/>
      <c r="AQ248" s="268"/>
      <c r="AR248" s="268"/>
      <c r="AS248" s="268"/>
      <c r="AT248" s="268"/>
      <c r="AU248" s="268"/>
      <c r="AV248" s="268"/>
      <c r="AW248" s="268"/>
      <c r="AX248" s="268"/>
      <c r="AY248" s="268"/>
      <c r="AZ248" s="268"/>
      <c r="BA248" s="268"/>
      <c r="BB248" s="268"/>
      <c r="BC248" s="268"/>
      <c r="BD248" s="268"/>
      <c r="BE248" s="268"/>
      <c r="BF248" s="268"/>
      <c r="BG248" s="268"/>
      <c r="BH248" s="268"/>
      <c r="BI248" s="268"/>
      <c r="BJ248" s="268"/>
      <c r="BK248" s="268"/>
      <c r="BL248" s="268"/>
      <c r="BM248" s="268"/>
      <c r="BN248" s="268"/>
      <c r="BO248" s="268"/>
      <c r="BP248" s="268"/>
      <c r="BQ248" s="268"/>
      <c r="BR248" s="268"/>
      <c r="BS248" s="268"/>
      <c r="BT248" s="268"/>
      <c r="BU248" s="268"/>
      <c r="BV248" s="268"/>
      <c r="BW248" s="268"/>
      <c r="BX248" s="268"/>
      <c r="BY248" s="268"/>
      <c r="BZ248" s="268"/>
    </row>
    <row r="249" spans="1:78" s="258" customFormat="1" ht="18" customHeight="1" x14ac:dyDescent="0.2">
      <c r="A249" s="265">
        <v>245</v>
      </c>
      <c r="B249" s="420" t="s">
        <v>653</v>
      </c>
      <c r="C249" s="420" t="s">
        <v>406</v>
      </c>
      <c r="D249" s="249" t="s">
        <v>16</v>
      </c>
      <c r="E249" s="249" t="s">
        <v>1568</v>
      </c>
      <c r="F249" s="249" t="s">
        <v>1946</v>
      </c>
      <c r="G249" s="332">
        <v>622</v>
      </c>
      <c r="H249" s="266">
        <f t="shared" si="14"/>
        <v>7464</v>
      </c>
      <c r="I249" s="266">
        <f t="shared" si="15"/>
        <v>51.833333333333336</v>
      </c>
      <c r="J249" s="266">
        <f t="shared" si="16"/>
        <v>31.250000000000004</v>
      </c>
      <c r="K249" s="405">
        <v>0</v>
      </c>
      <c r="L249" s="422">
        <v>0</v>
      </c>
      <c r="M249" s="266">
        <f t="shared" si="19"/>
        <v>83.083333333333343</v>
      </c>
      <c r="N249" s="268"/>
      <c r="O249" s="268"/>
      <c r="P249" s="268"/>
      <c r="Q249" s="268"/>
      <c r="R249" s="268"/>
      <c r="S249" s="268"/>
      <c r="T249" s="268"/>
      <c r="U249" s="268"/>
      <c r="V249" s="268"/>
      <c r="W249" s="268"/>
      <c r="X249" s="268"/>
      <c r="Y249" s="268"/>
      <c r="Z249" s="268"/>
      <c r="AA249" s="268"/>
      <c r="AB249" s="268"/>
      <c r="AC249" s="268"/>
      <c r="AD249" s="268"/>
      <c r="AE249" s="268"/>
      <c r="AF249" s="268"/>
      <c r="AG249" s="268"/>
      <c r="AH249" s="268"/>
      <c r="AI249" s="268"/>
      <c r="AJ249" s="268"/>
      <c r="AK249" s="268"/>
      <c r="AL249" s="268"/>
      <c r="AM249" s="268"/>
      <c r="AN249" s="268"/>
      <c r="AO249" s="268"/>
      <c r="AP249" s="268"/>
      <c r="AQ249" s="268"/>
      <c r="AR249" s="268"/>
      <c r="AS249" s="268"/>
      <c r="AT249" s="268"/>
      <c r="AU249" s="268"/>
      <c r="AV249" s="268"/>
      <c r="AW249" s="268"/>
      <c r="AX249" s="268"/>
      <c r="AY249" s="268"/>
      <c r="AZ249" s="268"/>
      <c r="BA249" s="268"/>
      <c r="BB249" s="268"/>
      <c r="BC249" s="268"/>
      <c r="BD249" s="268"/>
      <c r="BE249" s="268"/>
      <c r="BF249" s="268"/>
      <c r="BG249" s="268"/>
      <c r="BH249" s="268"/>
      <c r="BI249" s="268"/>
      <c r="BJ249" s="268"/>
      <c r="BK249" s="268"/>
      <c r="BL249" s="268"/>
      <c r="BM249" s="268"/>
      <c r="BN249" s="268"/>
      <c r="BO249" s="268"/>
      <c r="BP249" s="268"/>
      <c r="BQ249" s="268"/>
      <c r="BR249" s="268"/>
      <c r="BS249" s="268"/>
      <c r="BT249" s="268"/>
      <c r="BU249" s="268"/>
      <c r="BV249" s="268"/>
      <c r="BW249" s="268"/>
      <c r="BX249" s="268"/>
      <c r="BY249" s="268"/>
      <c r="BZ249" s="268"/>
    </row>
    <row r="250" spans="1:78" s="258" customFormat="1" ht="18" customHeight="1" x14ac:dyDescent="0.2">
      <c r="A250" s="267">
        <v>246</v>
      </c>
      <c r="B250" s="420" t="s">
        <v>1194</v>
      </c>
      <c r="C250" s="420" t="s">
        <v>1498</v>
      </c>
      <c r="D250" s="249" t="s">
        <v>16</v>
      </c>
      <c r="E250" s="249" t="s">
        <v>1589</v>
      </c>
      <c r="F250" s="249" t="s">
        <v>1948</v>
      </c>
      <c r="G250" s="332">
        <v>941.2</v>
      </c>
      <c r="H250" s="266">
        <f t="shared" si="14"/>
        <v>11294.400000000001</v>
      </c>
      <c r="I250" s="266">
        <f t="shared" si="15"/>
        <v>78.433333333333337</v>
      </c>
      <c r="J250" s="266">
        <f>(375/360)*26</f>
        <v>27.083333333333336</v>
      </c>
      <c r="K250" s="405">
        <v>0</v>
      </c>
      <c r="L250" s="422">
        <v>0</v>
      </c>
      <c r="M250" s="266">
        <f t="shared" si="19"/>
        <v>105.51666666666668</v>
      </c>
      <c r="N250" s="268"/>
      <c r="O250" s="268"/>
      <c r="P250" s="268"/>
      <c r="Q250" s="268"/>
      <c r="R250" s="268"/>
      <c r="S250" s="268"/>
      <c r="T250" s="268"/>
      <c r="U250" s="268"/>
      <c r="V250" s="268"/>
      <c r="W250" s="268"/>
      <c r="X250" s="268"/>
      <c r="Y250" s="268"/>
      <c r="Z250" s="268"/>
      <c r="AA250" s="268"/>
      <c r="AB250" s="268"/>
      <c r="AC250" s="268"/>
      <c r="AD250" s="268"/>
      <c r="AE250" s="268"/>
      <c r="AF250" s="268"/>
      <c r="AG250" s="268"/>
      <c r="AH250" s="268"/>
      <c r="AI250" s="268"/>
      <c r="AJ250" s="268"/>
      <c r="AK250" s="268"/>
      <c r="AL250" s="268"/>
      <c r="AM250" s="268"/>
      <c r="AN250" s="268"/>
      <c r="AO250" s="268"/>
      <c r="AP250" s="268"/>
      <c r="AQ250" s="268"/>
      <c r="AR250" s="268"/>
      <c r="AS250" s="268"/>
      <c r="AT250" s="268"/>
      <c r="AU250" s="268"/>
      <c r="AV250" s="268"/>
      <c r="AW250" s="268"/>
      <c r="AX250" s="268"/>
      <c r="AY250" s="268"/>
      <c r="AZ250" s="268"/>
      <c r="BA250" s="268"/>
      <c r="BB250" s="268"/>
      <c r="BC250" s="268"/>
      <c r="BD250" s="268"/>
      <c r="BE250" s="268"/>
      <c r="BF250" s="268"/>
      <c r="BG250" s="268"/>
      <c r="BH250" s="268"/>
      <c r="BI250" s="268"/>
      <c r="BJ250" s="268"/>
      <c r="BK250" s="268"/>
      <c r="BL250" s="268"/>
      <c r="BM250" s="268"/>
      <c r="BN250" s="268"/>
      <c r="BO250" s="268"/>
      <c r="BP250" s="268"/>
      <c r="BQ250" s="268"/>
      <c r="BR250" s="268"/>
      <c r="BS250" s="268"/>
      <c r="BT250" s="268"/>
      <c r="BU250" s="268"/>
      <c r="BV250" s="268"/>
      <c r="BW250" s="268"/>
      <c r="BX250" s="268"/>
      <c r="BY250" s="268"/>
      <c r="BZ250" s="268"/>
    </row>
    <row r="251" spans="1:78" s="258" customFormat="1" ht="18" customHeight="1" x14ac:dyDescent="0.2">
      <c r="A251" s="265">
        <v>247</v>
      </c>
      <c r="B251" s="420" t="s">
        <v>654</v>
      </c>
      <c r="C251" s="420" t="s">
        <v>400</v>
      </c>
      <c r="D251" s="249" t="s">
        <v>16</v>
      </c>
      <c r="E251" s="249" t="s">
        <v>1539</v>
      </c>
      <c r="F251" s="249" t="s">
        <v>1945</v>
      </c>
      <c r="G251" s="332">
        <v>393</v>
      </c>
      <c r="H251" s="266">
        <f t="shared" si="14"/>
        <v>4716</v>
      </c>
      <c r="I251" s="266">
        <f t="shared" si="15"/>
        <v>32.75</v>
      </c>
      <c r="J251" s="266">
        <f>(375/360)*30</f>
        <v>31.250000000000004</v>
      </c>
      <c r="K251" s="405">
        <v>0</v>
      </c>
      <c r="L251" s="422">
        <v>0</v>
      </c>
      <c r="M251" s="266">
        <f t="shared" si="19"/>
        <v>64</v>
      </c>
      <c r="N251" s="268"/>
      <c r="O251" s="268"/>
      <c r="P251" s="268"/>
      <c r="Q251" s="268"/>
      <c r="R251" s="268"/>
      <c r="S251" s="268"/>
      <c r="T251" s="268"/>
      <c r="U251" s="268"/>
      <c r="V251" s="268"/>
      <c r="W251" s="268"/>
      <c r="X251" s="268"/>
      <c r="Y251" s="268"/>
      <c r="Z251" s="268"/>
      <c r="AA251" s="268"/>
      <c r="AB251" s="268"/>
      <c r="AC251" s="268"/>
      <c r="AD251" s="268"/>
      <c r="AE251" s="268"/>
      <c r="AF251" s="268"/>
      <c r="AG251" s="268"/>
      <c r="AH251" s="268"/>
      <c r="AI251" s="268"/>
      <c r="AJ251" s="268"/>
      <c r="AK251" s="268"/>
      <c r="AL251" s="268"/>
      <c r="AM251" s="268"/>
      <c r="AN251" s="268"/>
      <c r="AO251" s="268"/>
      <c r="AP251" s="268"/>
      <c r="AQ251" s="268"/>
      <c r="AR251" s="268"/>
      <c r="AS251" s="268"/>
      <c r="AT251" s="268"/>
      <c r="AU251" s="268"/>
      <c r="AV251" s="268"/>
      <c r="AW251" s="268"/>
      <c r="AX251" s="268"/>
      <c r="AY251" s="268"/>
      <c r="AZ251" s="268"/>
      <c r="BA251" s="268"/>
      <c r="BB251" s="268"/>
      <c r="BC251" s="268"/>
      <c r="BD251" s="268"/>
      <c r="BE251" s="268"/>
      <c r="BF251" s="268"/>
      <c r="BG251" s="268"/>
      <c r="BH251" s="268"/>
      <c r="BI251" s="268"/>
      <c r="BJ251" s="268"/>
      <c r="BK251" s="268"/>
      <c r="BL251" s="268"/>
      <c r="BM251" s="268"/>
      <c r="BN251" s="268"/>
      <c r="BO251" s="268"/>
      <c r="BP251" s="268"/>
      <c r="BQ251" s="268"/>
      <c r="BR251" s="268"/>
      <c r="BS251" s="268"/>
      <c r="BT251" s="268"/>
      <c r="BU251" s="268"/>
      <c r="BV251" s="268"/>
      <c r="BW251" s="268"/>
      <c r="BX251" s="268"/>
      <c r="BY251" s="268"/>
      <c r="BZ251" s="268"/>
    </row>
    <row r="252" spans="1:78" s="258" customFormat="1" ht="18" customHeight="1" x14ac:dyDescent="0.2">
      <c r="A252" s="267">
        <v>248</v>
      </c>
      <c r="B252" s="420" t="s">
        <v>655</v>
      </c>
      <c r="C252" s="420" t="s">
        <v>656</v>
      </c>
      <c r="D252" s="249" t="s">
        <v>16</v>
      </c>
      <c r="E252" s="249" t="s">
        <v>1590</v>
      </c>
      <c r="F252" s="249" t="s">
        <v>1947</v>
      </c>
      <c r="G252" s="332">
        <v>1212</v>
      </c>
      <c r="H252" s="266">
        <f t="shared" si="14"/>
        <v>14544</v>
      </c>
      <c r="I252" s="266">
        <f t="shared" si="15"/>
        <v>101</v>
      </c>
      <c r="J252" s="266">
        <f t="shared" si="16"/>
        <v>31.250000000000004</v>
      </c>
      <c r="K252" s="405">
        <v>0</v>
      </c>
      <c r="L252" s="422">
        <v>0</v>
      </c>
      <c r="M252" s="266">
        <f t="shared" si="19"/>
        <v>132.25</v>
      </c>
      <c r="N252" s="268"/>
      <c r="O252" s="268"/>
      <c r="P252" s="268"/>
      <c r="Q252" s="268"/>
      <c r="R252" s="268"/>
      <c r="S252" s="268"/>
      <c r="T252" s="268"/>
      <c r="U252" s="268"/>
      <c r="V252" s="268"/>
      <c r="W252" s="268"/>
      <c r="X252" s="268"/>
      <c r="Y252" s="268"/>
      <c r="Z252" s="268"/>
      <c r="AA252" s="268"/>
      <c r="AB252" s="268"/>
      <c r="AC252" s="268"/>
      <c r="AD252" s="268"/>
      <c r="AE252" s="268"/>
      <c r="AF252" s="268"/>
      <c r="AG252" s="268"/>
      <c r="AH252" s="268"/>
      <c r="AI252" s="268"/>
      <c r="AJ252" s="268"/>
      <c r="AK252" s="268"/>
      <c r="AL252" s="268"/>
      <c r="AM252" s="268"/>
      <c r="AN252" s="268"/>
      <c r="AO252" s="268"/>
      <c r="AP252" s="268"/>
      <c r="AQ252" s="268"/>
      <c r="AR252" s="268"/>
      <c r="AS252" s="268"/>
      <c r="AT252" s="268"/>
      <c r="AU252" s="268"/>
      <c r="AV252" s="268"/>
      <c r="AW252" s="268"/>
      <c r="AX252" s="268"/>
      <c r="AY252" s="268"/>
      <c r="AZ252" s="268"/>
      <c r="BA252" s="268"/>
      <c r="BB252" s="268"/>
      <c r="BC252" s="268"/>
      <c r="BD252" s="268"/>
      <c r="BE252" s="268"/>
      <c r="BF252" s="268"/>
      <c r="BG252" s="268"/>
      <c r="BH252" s="268"/>
      <c r="BI252" s="268"/>
      <c r="BJ252" s="268"/>
      <c r="BK252" s="268"/>
      <c r="BL252" s="268"/>
      <c r="BM252" s="268"/>
      <c r="BN252" s="268"/>
      <c r="BO252" s="268"/>
      <c r="BP252" s="268"/>
      <c r="BQ252" s="268"/>
      <c r="BR252" s="268"/>
      <c r="BS252" s="268"/>
      <c r="BT252" s="268"/>
      <c r="BU252" s="268"/>
      <c r="BV252" s="268"/>
      <c r="BW252" s="268"/>
      <c r="BX252" s="268"/>
      <c r="BY252" s="268"/>
      <c r="BZ252" s="268"/>
    </row>
    <row r="253" spans="1:78" s="258" customFormat="1" ht="18" customHeight="1" x14ac:dyDescent="0.2">
      <c r="A253" s="265">
        <v>249</v>
      </c>
      <c r="B253" s="420" t="s">
        <v>657</v>
      </c>
      <c r="C253" s="420" t="s">
        <v>400</v>
      </c>
      <c r="D253" s="249" t="s">
        <v>16</v>
      </c>
      <c r="E253" s="249" t="s">
        <v>1539</v>
      </c>
      <c r="F253" s="249" t="s">
        <v>1945</v>
      </c>
      <c r="G253" s="332">
        <v>393</v>
      </c>
      <c r="H253" s="266">
        <f t="shared" si="14"/>
        <v>4716</v>
      </c>
      <c r="I253" s="266">
        <f t="shared" si="15"/>
        <v>32.75</v>
      </c>
      <c r="J253" s="266">
        <f t="shared" si="16"/>
        <v>31.250000000000004</v>
      </c>
      <c r="K253" s="405">
        <v>0</v>
      </c>
      <c r="L253" s="422">
        <v>0</v>
      </c>
      <c r="M253" s="266">
        <f t="shared" si="19"/>
        <v>64</v>
      </c>
      <c r="N253" s="268"/>
      <c r="O253" s="268"/>
      <c r="P253" s="268"/>
      <c r="Q253" s="268"/>
      <c r="R253" s="268"/>
      <c r="S253" s="268"/>
      <c r="T253" s="268"/>
      <c r="U253" s="268"/>
      <c r="V253" s="268"/>
      <c r="W253" s="268"/>
      <c r="X253" s="268"/>
      <c r="Y253" s="268"/>
      <c r="Z253" s="268"/>
      <c r="AA253" s="268"/>
      <c r="AB253" s="268"/>
      <c r="AC253" s="268"/>
      <c r="AD253" s="268"/>
      <c r="AE253" s="268"/>
      <c r="AF253" s="268"/>
      <c r="AG253" s="268"/>
      <c r="AH253" s="268"/>
      <c r="AI253" s="268"/>
      <c r="AJ253" s="268"/>
      <c r="AK253" s="268"/>
      <c r="AL253" s="268"/>
      <c r="AM253" s="268"/>
      <c r="AN253" s="268"/>
      <c r="AO253" s="268"/>
      <c r="AP253" s="268"/>
      <c r="AQ253" s="268"/>
      <c r="AR253" s="268"/>
      <c r="AS253" s="268"/>
      <c r="AT253" s="268"/>
      <c r="AU253" s="268"/>
      <c r="AV253" s="268"/>
      <c r="AW253" s="268"/>
      <c r="AX253" s="268"/>
      <c r="AY253" s="268"/>
      <c r="AZ253" s="268"/>
      <c r="BA253" s="268"/>
      <c r="BB253" s="268"/>
      <c r="BC253" s="268"/>
      <c r="BD253" s="268"/>
      <c r="BE253" s="268"/>
      <c r="BF253" s="268"/>
      <c r="BG253" s="268"/>
      <c r="BH253" s="268"/>
      <c r="BI253" s="268"/>
      <c r="BJ253" s="268"/>
      <c r="BK253" s="268"/>
      <c r="BL253" s="268"/>
      <c r="BM253" s="268"/>
      <c r="BN253" s="268"/>
      <c r="BO253" s="268"/>
      <c r="BP253" s="268"/>
      <c r="BQ253" s="268"/>
      <c r="BR253" s="268"/>
      <c r="BS253" s="268"/>
      <c r="BT253" s="268"/>
      <c r="BU253" s="268"/>
      <c r="BV253" s="268"/>
      <c r="BW253" s="268"/>
      <c r="BX253" s="268"/>
      <c r="BY253" s="268"/>
      <c r="BZ253" s="268"/>
    </row>
    <row r="254" spans="1:78" s="258" customFormat="1" ht="18" customHeight="1" x14ac:dyDescent="0.2">
      <c r="A254" s="267">
        <v>250</v>
      </c>
      <c r="B254" s="420" t="s">
        <v>1501</v>
      </c>
      <c r="C254" s="420" t="s">
        <v>400</v>
      </c>
      <c r="D254" s="249" t="s">
        <v>16</v>
      </c>
      <c r="E254" s="249" t="s">
        <v>1539</v>
      </c>
      <c r="F254" s="249" t="s">
        <v>1945</v>
      </c>
      <c r="G254" s="332">
        <v>393</v>
      </c>
      <c r="H254" s="266">
        <f t="shared" si="14"/>
        <v>4716</v>
      </c>
      <c r="I254" s="266">
        <f t="shared" si="15"/>
        <v>32.75</v>
      </c>
      <c r="J254" s="266">
        <f t="shared" si="16"/>
        <v>31.250000000000004</v>
      </c>
      <c r="K254" s="405">
        <v>0</v>
      </c>
      <c r="L254" s="422">
        <v>0</v>
      </c>
      <c r="M254" s="266">
        <f t="shared" si="19"/>
        <v>64</v>
      </c>
      <c r="N254" s="268"/>
      <c r="O254" s="268"/>
      <c r="P254" s="268"/>
      <c r="Q254" s="268"/>
      <c r="R254" s="268"/>
      <c r="S254" s="268"/>
      <c r="T254" s="268"/>
      <c r="U254" s="268"/>
      <c r="V254" s="268"/>
      <c r="W254" s="268"/>
      <c r="X254" s="268"/>
      <c r="Y254" s="268"/>
      <c r="Z254" s="268"/>
      <c r="AA254" s="268"/>
      <c r="AB254" s="268"/>
      <c r="AC254" s="268"/>
      <c r="AD254" s="268"/>
      <c r="AE254" s="268"/>
      <c r="AF254" s="268"/>
      <c r="AG254" s="268"/>
      <c r="AH254" s="268"/>
      <c r="AI254" s="268"/>
      <c r="AJ254" s="268"/>
      <c r="AK254" s="268"/>
      <c r="AL254" s="268"/>
      <c r="AM254" s="268"/>
      <c r="AN254" s="268"/>
      <c r="AO254" s="268"/>
      <c r="AP254" s="268"/>
      <c r="AQ254" s="268"/>
      <c r="AR254" s="268"/>
      <c r="AS254" s="268"/>
      <c r="AT254" s="268"/>
      <c r="AU254" s="268"/>
      <c r="AV254" s="268"/>
      <c r="AW254" s="268"/>
      <c r="AX254" s="268"/>
      <c r="AY254" s="268"/>
      <c r="AZ254" s="268"/>
      <c r="BA254" s="268"/>
      <c r="BB254" s="268"/>
      <c r="BC254" s="268"/>
      <c r="BD254" s="268"/>
      <c r="BE254" s="268"/>
      <c r="BF254" s="268"/>
      <c r="BG254" s="268"/>
      <c r="BH254" s="268"/>
      <c r="BI254" s="268"/>
      <c r="BJ254" s="268"/>
      <c r="BK254" s="268"/>
      <c r="BL254" s="268"/>
      <c r="BM254" s="268"/>
      <c r="BN254" s="268"/>
      <c r="BO254" s="268"/>
      <c r="BP254" s="268"/>
      <c r="BQ254" s="268"/>
      <c r="BR254" s="268"/>
      <c r="BS254" s="268"/>
      <c r="BT254" s="268"/>
      <c r="BU254" s="268"/>
      <c r="BV254" s="268"/>
      <c r="BW254" s="268"/>
      <c r="BX254" s="268"/>
      <c r="BY254" s="268"/>
      <c r="BZ254" s="268"/>
    </row>
    <row r="255" spans="1:78" s="258" customFormat="1" ht="18" customHeight="1" x14ac:dyDescent="0.2">
      <c r="A255" s="265">
        <v>251</v>
      </c>
      <c r="B255" s="420" t="s">
        <v>658</v>
      </c>
      <c r="C255" s="420" t="s">
        <v>465</v>
      </c>
      <c r="D255" s="249" t="s">
        <v>764</v>
      </c>
      <c r="E255" s="249" t="s">
        <v>1553</v>
      </c>
      <c r="F255" s="249" t="s">
        <v>766</v>
      </c>
      <c r="G255" s="332">
        <v>531</v>
      </c>
      <c r="H255" s="266">
        <f t="shared" si="14"/>
        <v>6372</v>
      </c>
      <c r="I255" s="266">
        <f t="shared" si="15"/>
        <v>44.25</v>
      </c>
      <c r="J255" s="266">
        <f t="shared" si="16"/>
        <v>31.250000000000004</v>
      </c>
      <c r="K255" s="405">
        <v>0</v>
      </c>
      <c r="L255" s="422">
        <v>0</v>
      </c>
      <c r="M255" s="266">
        <f t="shared" si="19"/>
        <v>75.5</v>
      </c>
      <c r="N255" s="268"/>
      <c r="O255" s="268"/>
      <c r="P255" s="268"/>
      <c r="Q255" s="268"/>
      <c r="R255" s="268"/>
      <c r="S255" s="268"/>
      <c r="T255" s="268"/>
      <c r="U255" s="268"/>
      <c r="V255" s="268"/>
      <c r="W255" s="268"/>
      <c r="X255" s="268"/>
      <c r="Y255" s="268"/>
      <c r="Z255" s="268"/>
      <c r="AA255" s="268"/>
      <c r="AB255" s="268"/>
      <c r="AC255" s="268"/>
      <c r="AD255" s="268"/>
      <c r="AE255" s="268"/>
      <c r="AF255" s="268"/>
      <c r="AG255" s="268"/>
      <c r="AH255" s="268"/>
      <c r="AI255" s="268"/>
      <c r="AJ255" s="268"/>
      <c r="AK255" s="268"/>
      <c r="AL255" s="268"/>
      <c r="AM255" s="268"/>
      <c r="AN255" s="268"/>
      <c r="AO255" s="268"/>
      <c r="AP255" s="268"/>
      <c r="AQ255" s="268"/>
      <c r="AR255" s="268"/>
      <c r="AS255" s="268"/>
      <c r="AT255" s="268"/>
      <c r="AU255" s="268"/>
      <c r="AV255" s="268"/>
      <c r="AW255" s="268"/>
      <c r="AX255" s="268"/>
      <c r="AY255" s="268"/>
      <c r="AZ255" s="268"/>
      <c r="BA255" s="268"/>
      <c r="BB255" s="268"/>
      <c r="BC255" s="268"/>
      <c r="BD255" s="268"/>
      <c r="BE255" s="268"/>
      <c r="BF255" s="268"/>
      <c r="BG255" s="268"/>
      <c r="BH255" s="268"/>
      <c r="BI255" s="268"/>
      <c r="BJ255" s="268"/>
      <c r="BK255" s="268"/>
      <c r="BL255" s="268"/>
      <c r="BM255" s="268"/>
      <c r="BN255" s="268"/>
      <c r="BO255" s="268"/>
      <c r="BP255" s="268"/>
      <c r="BQ255" s="268"/>
      <c r="BR255" s="268"/>
      <c r="BS255" s="268"/>
      <c r="BT255" s="268"/>
      <c r="BU255" s="268"/>
      <c r="BV255" s="268"/>
      <c r="BW255" s="268"/>
      <c r="BX255" s="268"/>
      <c r="BY255" s="268"/>
      <c r="BZ255" s="268"/>
    </row>
    <row r="256" spans="1:78" s="258" customFormat="1" ht="18" customHeight="1" x14ac:dyDescent="0.2">
      <c r="A256" s="267">
        <v>252</v>
      </c>
      <c r="B256" s="245" t="s">
        <v>2080</v>
      </c>
      <c r="C256" s="245" t="s">
        <v>2081</v>
      </c>
      <c r="D256" s="249" t="s">
        <v>16</v>
      </c>
      <c r="E256" s="249" t="s">
        <v>1594</v>
      </c>
      <c r="F256" s="249" t="s">
        <v>1952</v>
      </c>
      <c r="G256" s="332">
        <v>2308</v>
      </c>
      <c r="H256" s="266">
        <f t="shared" si="14"/>
        <v>27696</v>
      </c>
      <c r="I256" s="266">
        <f t="shared" si="15"/>
        <v>192.33333333333334</v>
      </c>
      <c r="J256" s="266">
        <f t="shared" si="16"/>
        <v>31.250000000000004</v>
      </c>
      <c r="K256" s="405">
        <v>0</v>
      </c>
      <c r="L256" s="422">
        <v>0</v>
      </c>
      <c r="M256" s="266"/>
      <c r="N256" s="268"/>
      <c r="O256" s="268"/>
      <c r="P256" s="268"/>
      <c r="Q256" s="268"/>
      <c r="R256" s="268"/>
      <c r="S256" s="268"/>
      <c r="T256" s="268"/>
      <c r="U256" s="268"/>
      <c r="V256" s="268"/>
      <c r="W256" s="268"/>
      <c r="X256" s="268"/>
      <c r="Y256" s="268"/>
      <c r="Z256" s="268"/>
      <c r="AA256" s="268"/>
      <c r="AB256" s="268"/>
      <c r="AC256" s="268"/>
      <c r="AD256" s="268"/>
      <c r="AE256" s="268"/>
      <c r="AF256" s="268"/>
      <c r="AG256" s="268"/>
      <c r="AH256" s="268"/>
      <c r="AI256" s="268"/>
      <c r="AJ256" s="268"/>
      <c r="AK256" s="268"/>
      <c r="AL256" s="268"/>
      <c r="AM256" s="268"/>
      <c r="AN256" s="268"/>
      <c r="AO256" s="268"/>
      <c r="AP256" s="268"/>
      <c r="AQ256" s="268"/>
      <c r="AR256" s="268"/>
      <c r="AS256" s="268"/>
      <c r="AT256" s="268"/>
      <c r="AU256" s="268"/>
      <c r="AV256" s="268"/>
      <c r="AW256" s="268"/>
      <c r="AX256" s="268"/>
      <c r="AY256" s="268"/>
      <c r="AZ256" s="268"/>
      <c r="BA256" s="268"/>
      <c r="BB256" s="268"/>
      <c r="BC256" s="268"/>
      <c r="BD256" s="268"/>
      <c r="BE256" s="268"/>
      <c r="BF256" s="268"/>
      <c r="BG256" s="268"/>
      <c r="BH256" s="268"/>
      <c r="BI256" s="268"/>
      <c r="BJ256" s="268"/>
      <c r="BK256" s="268"/>
      <c r="BL256" s="268"/>
      <c r="BM256" s="268"/>
      <c r="BN256" s="268"/>
      <c r="BO256" s="268"/>
      <c r="BP256" s="268"/>
      <c r="BQ256" s="268"/>
      <c r="BR256" s="268"/>
      <c r="BS256" s="268"/>
      <c r="BT256" s="268"/>
      <c r="BU256" s="268"/>
      <c r="BV256" s="268"/>
      <c r="BW256" s="268"/>
      <c r="BX256" s="268"/>
      <c r="BY256" s="268"/>
      <c r="BZ256" s="268"/>
    </row>
    <row r="257" spans="1:78" s="258" customFormat="1" ht="18" customHeight="1" x14ac:dyDescent="0.2">
      <c r="A257" s="265">
        <v>253</v>
      </c>
      <c r="B257" s="420" t="s">
        <v>1502</v>
      </c>
      <c r="C257" s="425" t="s">
        <v>400</v>
      </c>
      <c r="D257" s="249" t="s">
        <v>16</v>
      </c>
      <c r="E257" s="249" t="s">
        <v>1539</v>
      </c>
      <c r="F257" s="249" t="s">
        <v>1945</v>
      </c>
      <c r="G257" s="332">
        <v>393</v>
      </c>
      <c r="H257" s="266">
        <f t="shared" si="14"/>
        <v>4716</v>
      </c>
      <c r="I257" s="266">
        <f t="shared" si="15"/>
        <v>32.75</v>
      </c>
      <c r="J257" s="266">
        <f t="shared" si="16"/>
        <v>31.250000000000004</v>
      </c>
      <c r="K257" s="405">
        <v>0</v>
      </c>
      <c r="L257" s="422">
        <v>0</v>
      </c>
      <c r="M257" s="266">
        <f t="shared" ref="M257:M286" si="20">I257+J257+K257+L257</f>
        <v>64</v>
      </c>
      <c r="N257" s="268"/>
      <c r="O257" s="268"/>
      <c r="P257" s="268"/>
      <c r="Q257" s="268"/>
      <c r="R257" s="268"/>
      <c r="S257" s="268"/>
      <c r="T257" s="268"/>
      <c r="U257" s="268"/>
      <c r="V257" s="268"/>
      <c r="W257" s="268"/>
      <c r="X257" s="268"/>
      <c r="Y257" s="268"/>
      <c r="Z257" s="268"/>
      <c r="AA257" s="268"/>
      <c r="AB257" s="268"/>
      <c r="AC257" s="268"/>
      <c r="AD257" s="268"/>
      <c r="AE257" s="268"/>
      <c r="AF257" s="268"/>
      <c r="AG257" s="268"/>
      <c r="AH257" s="268"/>
      <c r="AI257" s="268"/>
      <c r="AJ257" s="268"/>
      <c r="AK257" s="268"/>
      <c r="AL257" s="268"/>
      <c r="AM257" s="268"/>
      <c r="AN257" s="268"/>
      <c r="AO257" s="268"/>
      <c r="AP257" s="268"/>
      <c r="AQ257" s="268"/>
      <c r="AR257" s="268"/>
      <c r="AS257" s="268"/>
      <c r="AT257" s="268"/>
      <c r="AU257" s="268"/>
      <c r="AV257" s="268"/>
      <c r="AW257" s="268"/>
      <c r="AX257" s="268"/>
      <c r="AY257" s="268"/>
      <c r="AZ257" s="268"/>
      <c r="BA257" s="268"/>
      <c r="BB257" s="268"/>
      <c r="BC257" s="268"/>
      <c r="BD257" s="268"/>
      <c r="BE257" s="268"/>
      <c r="BF257" s="268"/>
      <c r="BG257" s="268"/>
      <c r="BH257" s="268"/>
      <c r="BI257" s="268"/>
      <c r="BJ257" s="268"/>
      <c r="BK257" s="268"/>
      <c r="BL257" s="268"/>
      <c r="BM257" s="268"/>
      <c r="BN257" s="268"/>
      <c r="BO257" s="268"/>
      <c r="BP257" s="268"/>
      <c r="BQ257" s="268"/>
      <c r="BR257" s="268"/>
      <c r="BS257" s="268"/>
      <c r="BT257" s="268"/>
      <c r="BU257" s="268"/>
      <c r="BV257" s="268"/>
      <c r="BW257" s="268"/>
      <c r="BX257" s="268"/>
      <c r="BY257" s="268"/>
      <c r="BZ257" s="268"/>
    </row>
    <row r="258" spans="1:78" s="258" customFormat="1" ht="18" customHeight="1" x14ac:dyDescent="0.2">
      <c r="A258" s="267">
        <v>254</v>
      </c>
      <c r="B258" s="420" t="s">
        <v>1735</v>
      </c>
      <c r="C258" s="426" t="s">
        <v>1727</v>
      </c>
      <c r="D258" s="249" t="s">
        <v>16</v>
      </c>
      <c r="E258" s="249" t="s">
        <v>1539</v>
      </c>
      <c r="F258" s="249" t="s">
        <v>1945</v>
      </c>
      <c r="G258" s="332">
        <v>463</v>
      </c>
      <c r="H258" s="266">
        <f t="shared" si="14"/>
        <v>5556</v>
      </c>
      <c r="I258" s="266">
        <f t="shared" si="15"/>
        <v>38.583333333333336</v>
      </c>
      <c r="J258" s="266">
        <f t="shared" si="16"/>
        <v>31.250000000000004</v>
      </c>
      <c r="K258" s="405">
        <v>0</v>
      </c>
      <c r="L258" s="422">
        <v>0</v>
      </c>
      <c r="M258" s="266">
        <f t="shared" si="20"/>
        <v>69.833333333333343</v>
      </c>
      <c r="N258" s="268"/>
      <c r="O258" s="268"/>
      <c r="P258" s="268"/>
      <c r="Q258" s="268"/>
      <c r="R258" s="268"/>
      <c r="S258" s="268"/>
      <c r="T258" s="268"/>
      <c r="U258" s="268"/>
      <c r="V258" s="268"/>
      <c r="W258" s="268"/>
      <c r="X258" s="268"/>
      <c r="Y258" s="268"/>
      <c r="Z258" s="268"/>
      <c r="AA258" s="268"/>
      <c r="AB258" s="268"/>
      <c r="AC258" s="268"/>
      <c r="AD258" s="268"/>
      <c r="AE258" s="268"/>
      <c r="AF258" s="268"/>
      <c r="AG258" s="268"/>
      <c r="AH258" s="268"/>
      <c r="AI258" s="268"/>
      <c r="AJ258" s="268"/>
      <c r="AK258" s="268"/>
      <c r="AL258" s="268"/>
      <c r="AM258" s="268"/>
      <c r="AN258" s="268"/>
      <c r="AO258" s="268"/>
      <c r="AP258" s="268"/>
      <c r="AQ258" s="268"/>
      <c r="AR258" s="268"/>
      <c r="AS258" s="268"/>
      <c r="AT258" s="268"/>
      <c r="AU258" s="268"/>
      <c r="AV258" s="268"/>
      <c r="AW258" s="268"/>
      <c r="AX258" s="268"/>
      <c r="AY258" s="268"/>
      <c r="AZ258" s="268"/>
      <c r="BA258" s="268"/>
      <c r="BB258" s="268"/>
      <c r="BC258" s="268"/>
      <c r="BD258" s="268"/>
      <c r="BE258" s="268"/>
      <c r="BF258" s="268"/>
      <c r="BG258" s="268"/>
      <c r="BH258" s="268"/>
      <c r="BI258" s="268"/>
      <c r="BJ258" s="268"/>
      <c r="BK258" s="268"/>
      <c r="BL258" s="268"/>
      <c r="BM258" s="268"/>
      <c r="BN258" s="268"/>
      <c r="BO258" s="268"/>
      <c r="BP258" s="268"/>
      <c r="BQ258" s="268"/>
      <c r="BR258" s="268"/>
      <c r="BS258" s="268"/>
      <c r="BT258" s="268"/>
      <c r="BU258" s="268"/>
      <c r="BV258" s="268"/>
      <c r="BW258" s="268"/>
      <c r="BX258" s="268"/>
      <c r="BY258" s="268"/>
      <c r="BZ258" s="268"/>
    </row>
    <row r="259" spans="1:78" s="258" customFormat="1" ht="18" customHeight="1" x14ac:dyDescent="0.2">
      <c r="A259" s="265">
        <v>255</v>
      </c>
      <c r="B259" s="420" t="s">
        <v>659</v>
      </c>
      <c r="C259" s="420" t="s">
        <v>421</v>
      </c>
      <c r="D259" s="249" t="s">
        <v>764</v>
      </c>
      <c r="E259" s="249" t="s">
        <v>1556</v>
      </c>
      <c r="F259" s="249" t="s">
        <v>766</v>
      </c>
      <c r="G259" s="332">
        <v>531</v>
      </c>
      <c r="H259" s="266">
        <f t="shared" si="14"/>
        <v>6372</v>
      </c>
      <c r="I259" s="266">
        <f t="shared" si="15"/>
        <v>44.25</v>
      </c>
      <c r="J259" s="266">
        <f t="shared" si="16"/>
        <v>31.250000000000004</v>
      </c>
      <c r="K259" s="405">
        <v>183.64</v>
      </c>
      <c r="L259" s="422">
        <v>0</v>
      </c>
      <c r="M259" s="266">
        <f t="shared" si="20"/>
        <v>259.14</v>
      </c>
      <c r="N259" s="268"/>
      <c r="O259" s="268"/>
      <c r="P259" s="268"/>
      <c r="Q259" s="268"/>
      <c r="R259" s="268"/>
      <c r="S259" s="268"/>
      <c r="T259" s="268"/>
      <c r="U259" s="268"/>
      <c r="V259" s="268"/>
      <c r="W259" s="268"/>
      <c r="X259" s="268"/>
      <c r="Y259" s="268"/>
      <c r="Z259" s="268"/>
      <c r="AA259" s="268"/>
      <c r="AB259" s="268"/>
      <c r="AC259" s="268"/>
      <c r="AD259" s="268"/>
      <c r="AE259" s="268"/>
      <c r="AF259" s="268"/>
      <c r="AG259" s="268"/>
      <c r="AH259" s="268"/>
      <c r="AI259" s="268"/>
      <c r="AJ259" s="268"/>
      <c r="AK259" s="268"/>
      <c r="AL259" s="268"/>
      <c r="AM259" s="268"/>
      <c r="AN259" s="268"/>
      <c r="AO259" s="268"/>
      <c r="AP259" s="268"/>
      <c r="AQ259" s="268"/>
      <c r="AR259" s="268"/>
      <c r="AS259" s="268"/>
      <c r="AT259" s="268"/>
      <c r="AU259" s="268"/>
      <c r="AV259" s="268"/>
      <c r="AW259" s="268"/>
      <c r="AX259" s="268"/>
      <c r="AY259" s="268"/>
      <c r="AZ259" s="268"/>
      <c r="BA259" s="268"/>
      <c r="BB259" s="268"/>
      <c r="BC259" s="268"/>
      <c r="BD259" s="268"/>
      <c r="BE259" s="268"/>
      <c r="BF259" s="268"/>
      <c r="BG259" s="268"/>
      <c r="BH259" s="268"/>
      <c r="BI259" s="268"/>
      <c r="BJ259" s="268"/>
      <c r="BK259" s="268"/>
      <c r="BL259" s="268"/>
      <c r="BM259" s="268"/>
      <c r="BN259" s="268"/>
      <c r="BO259" s="268"/>
      <c r="BP259" s="268"/>
      <c r="BQ259" s="268"/>
      <c r="BR259" s="268"/>
      <c r="BS259" s="268"/>
      <c r="BT259" s="268"/>
      <c r="BU259" s="268"/>
      <c r="BV259" s="268"/>
      <c r="BW259" s="268"/>
      <c r="BX259" s="268"/>
      <c r="BY259" s="268"/>
      <c r="BZ259" s="268"/>
    </row>
    <row r="260" spans="1:78" s="258" customFormat="1" ht="18" customHeight="1" x14ac:dyDescent="0.2">
      <c r="A260" s="267">
        <v>256</v>
      </c>
      <c r="B260" s="420" t="s">
        <v>660</v>
      </c>
      <c r="C260" s="420" t="s">
        <v>421</v>
      </c>
      <c r="D260" s="249" t="s">
        <v>764</v>
      </c>
      <c r="E260" s="249" t="s">
        <v>1546</v>
      </c>
      <c r="F260" s="249" t="s">
        <v>766</v>
      </c>
      <c r="G260" s="332">
        <v>531</v>
      </c>
      <c r="H260" s="266">
        <f t="shared" si="14"/>
        <v>6372</v>
      </c>
      <c r="I260" s="266">
        <f t="shared" si="15"/>
        <v>44.25</v>
      </c>
      <c r="J260" s="266">
        <f t="shared" si="16"/>
        <v>31.250000000000004</v>
      </c>
      <c r="K260" s="405">
        <v>106.2</v>
      </c>
      <c r="L260" s="422">
        <v>0</v>
      </c>
      <c r="M260" s="266">
        <f t="shared" si="20"/>
        <v>181.7</v>
      </c>
      <c r="N260" s="268"/>
      <c r="O260" s="268"/>
      <c r="P260" s="268"/>
      <c r="Q260" s="268"/>
      <c r="R260" s="268"/>
      <c r="S260" s="268"/>
      <c r="T260" s="268"/>
      <c r="U260" s="268"/>
      <c r="V260" s="268"/>
      <c r="W260" s="268"/>
      <c r="X260" s="268"/>
      <c r="Y260" s="268"/>
      <c r="Z260" s="268"/>
      <c r="AA260" s="268"/>
      <c r="AB260" s="268"/>
      <c r="AC260" s="268"/>
      <c r="AD260" s="268"/>
      <c r="AE260" s="268"/>
      <c r="AF260" s="268"/>
      <c r="AG260" s="268"/>
      <c r="AH260" s="268"/>
      <c r="AI260" s="268"/>
      <c r="AJ260" s="268"/>
      <c r="AK260" s="268"/>
      <c r="AL260" s="268"/>
      <c r="AM260" s="268"/>
      <c r="AN260" s="268"/>
      <c r="AO260" s="268"/>
      <c r="AP260" s="268"/>
      <c r="AQ260" s="268"/>
      <c r="AR260" s="268"/>
      <c r="AS260" s="268"/>
      <c r="AT260" s="268"/>
      <c r="AU260" s="268"/>
      <c r="AV260" s="268"/>
      <c r="AW260" s="268"/>
      <c r="AX260" s="268"/>
      <c r="AY260" s="268"/>
      <c r="AZ260" s="268"/>
      <c r="BA260" s="268"/>
      <c r="BB260" s="268"/>
      <c r="BC260" s="268"/>
      <c r="BD260" s="268"/>
      <c r="BE260" s="268"/>
      <c r="BF260" s="268"/>
      <c r="BG260" s="268"/>
      <c r="BH260" s="268"/>
      <c r="BI260" s="268"/>
      <c r="BJ260" s="268"/>
      <c r="BK260" s="268"/>
      <c r="BL260" s="268"/>
      <c r="BM260" s="268"/>
      <c r="BN260" s="268"/>
      <c r="BO260" s="268"/>
      <c r="BP260" s="268"/>
      <c r="BQ260" s="268"/>
      <c r="BR260" s="268"/>
      <c r="BS260" s="268"/>
      <c r="BT260" s="268"/>
      <c r="BU260" s="268"/>
      <c r="BV260" s="268"/>
      <c r="BW260" s="268"/>
      <c r="BX260" s="268"/>
      <c r="BY260" s="268"/>
      <c r="BZ260" s="268"/>
    </row>
    <row r="261" spans="1:78" s="258" customFormat="1" ht="18" customHeight="1" x14ac:dyDescent="0.2">
      <c r="A261" s="265">
        <v>257</v>
      </c>
      <c r="B261" s="420" t="s">
        <v>661</v>
      </c>
      <c r="C261" s="425" t="s">
        <v>1592</v>
      </c>
      <c r="D261" s="249" t="s">
        <v>16</v>
      </c>
      <c r="E261" s="249" t="s">
        <v>1593</v>
      </c>
      <c r="F261" s="249" t="s">
        <v>1952</v>
      </c>
      <c r="G261" s="332">
        <v>2308</v>
      </c>
      <c r="H261" s="266">
        <f t="shared" ref="H261:H324" si="21">G261*12</f>
        <v>27696</v>
      </c>
      <c r="I261" s="266">
        <f t="shared" ref="I261:I324" si="22">G261/12</f>
        <v>192.33333333333334</v>
      </c>
      <c r="J261" s="266">
        <f t="shared" si="16"/>
        <v>31.250000000000004</v>
      </c>
      <c r="K261" s="405">
        <v>0</v>
      </c>
      <c r="L261" s="422">
        <v>0</v>
      </c>
      <c r="M261" s="266">
        <f t="shared" si="20"/>
        <v>223.58333333333334</v>
      </c>
      <c r="N261" s="268"/>
      <c r="O261" s="268"/>
      <c r="P261" s="268"/>
      <c r="Q261" s="268"/>
      <c r="R261" s="268"/>
      <c r="S261" s="268"/>
      <c r="T261" s="268"/>
      <c r="U261" s="268"/>
      <c r="V261" s="268"/>
      <c r="W261" s="268"/>
      <c r="X261" s="268"/>
      <c r="Y261" s="268"/>
      <c r="Z261" s="268"/>
      <c r="AA261" s="268"/>
      <c r="AB261" s="268"/>
      <c r="AC261" s="268"/>
      <c r="AD261" s="268"/>
      <c r="AE261" s="268"/>
      <c r="AF261" s="268"/>
      <c r="AG261" s="268"/>
      <c r="AH261" s="268"/>
      <c r="AI261" s="268"/>
      <c r="AJ261" s="268"/>
      <c r="AK261" s="268"/>
      <c r="AL261" s="268"/>
      <c r="AM261" s="268"/>
      <c r="AN261" s="268"/>
      <c r="AO261" s="268"/>
      <c r="AP261" s="268"/>
      <c r="AQ261" s="268"/>
      <c r="AR261" s="268"/>
      <c r="AS261" s="268"/>
      <c r="AT261" s="268"/>
      <c r="AU261" s="268"/>
      <c r="AV261" s="268"/>
      <c r="AW261" s="268"/>
      <c r="AX261" s="268"/>
      <c r="AY261" s="268"/>
      <c r="AZ261" s="268"/>
      <c r="BA261" s="268"/>
      <c r="BB261" s="268"/>
      <c r="BC261" s="268"/>
      <c r="BD261" s="268"/>
      <c r="BE261" s="268"/>
      <c r="BF261" s="268"/>
      <c r="BG261" s="268"/>
      <c r="BH261" s="268"/>
      <c r="BI261" s="268"/>
      <c r="BJ261" s="268"/>
      <c r="BK261" s="268"/>
      <c r="BL261" s="268"/>
      <c r="BM261" s="268"/>
      <c r="BN261" s="268"/>
      <c r="BO261" s="268"/>
      <c r="BP261" s="268"/>
      <c r="BQ261" s="268"/>
      <c r="BR261" s="268"/>
      <c r="BS261" s="268"/>
      <c r="BT261" s="268"/>
      <c r="BU261" s="268"/>
      <c r="BV261" s="268"/>
      <c r="BW261" s="268"/>
      <c r="BX261" s="268"/>
      <c r="BY261" s="268"/>
      <c r="BZ261" s="268"/>
    </row>
    <row r="262" spans="1:78" s="258" customFormat="1" ht="18" customHeight="1" x14ac:dyDescent="0.2">
      <c r="A262" s="267">
        <v>258</v>
      </c>
      <c r="B262" s="420" t="s">
        <v>662</v>
      </c>
      <c r="C262" s="420" t="s">
        <v>445</v>
      </c>
      <c r="D262" s="249" t="s">
        <v>764</v>
      </c>
      <c r="E262" s="249" t="s">
        <v>1556</v>
      </c>
      <c r="F262" s="249" t="s">
        <v>767</v>
      </c>
      <c r="G262" s="332">
        <v>584</v>
      </c>
      <c r="H262" s="266">
        <f t="shared" si="21"/>
        <v>7008</v>
      </c>
      <c r="I262" s="266">
        <f t="shared" si="22"/>
        <v>48.666666666666664</v>
      </c>
      <c r="J262" s="266">
        <f t="shared" si="16"/>
        <v>31.250000000000004</v>
      </c>
      <c r="K262" s="405">
        <v>38.93</v>
      </c>
      <c r="L262" s="422">
        <v>0</v>
      </c>
      <c r="M262" s="266">
        <f t="shared" si="20"/>
        <v>118.84666666666666</v>
      </c>
      <c r="N262" s="268"/>
      <c r="O262" s="268"/>
      <c r="P262" s="268"/>
      <c r="Q262" s="268"/>
      <c r="R262" s="268"/>
      <c r="S262" s="268"/>
      <c r="T262" s="268"/>
      <c r="U262" s="268"/>
      <c r="V262" s="268"/>
      <c r="W262" s="268"/>
      <c r="X262" s="268"/>
      <c r="Y262" s="268"/>
      <c r="Z262" s="268"/>
      <c r="AA262" s="268"/>
      <c r="AB262" s="268"/>
      <c r="AC262" s="268"/>
      <c r="AD262" s="268"/>
      <c r="AE262" s="268"/>
      <c r="AF262" s="268"/>
      <c r="AG262" s="268"/>
      <c r="AH262" s="268"/>
      <c r="AI262" s="268"/>
      <c r="AJ262" s="268"/>
      <c r="AK262" s="268"/>
      <c r="AL262" s="268"/>
      <c r="AM262" s="268"/>
      <c r="AN262" s="268"/>
      <c r="AO262" s="268"/>
      <c r="AP262" s="268"/>
      <c r="AQ262" s="268"/>
      <c r="AR262" s="268"/>
      <c r="AS262" s="268"/>
      <c r="AT262" s="268"/>
      <c r="AU262" s="268"/>
      <c r="AV262" s="268"/>
      <c r="AW262" s="268"/>
      <c r="AX262" s="268"/>
      <c r="AY262" s="268"/>
      <c r="AZ262" s="268"/>
      <c r="BA262" s="268"/>
      <c r="BB262" s="268"/>
      <c r="BC262" s="268"/>
      <c r="BD262" s="268"/>
      <c r="BE262" s="268"/>
      <c r="BF262" s="268"/>
      <c r="BG262" s="268"/>
      <c r="BH262" s="268"/>
      <c r="BI262" s="268"/>
      <c r="BJ262" s="268"/>
      <c r="BK262" s="268"/>
      <c r="BL262" s="268"/>
      <c r="BM262" s="268"/>
      <c r="BN262" s="268"/>
      <c r="BO262" s="268"/>
      <c r="BP262" s="268"/>
      <c r="BQ262" s="268"/>
      <c r="BR262" s="268"/>
      <c r="BS262" s="268"/>
      <c r="BT262" s="268"/>
      <c r="BU262" s="268"/>
      <c r="BV262" s="268"/>
      <c r="BW262" s="268"/>
      <c r="BX262" s="268"/>
      <c r="BY262" s="268"/>
      <c r="BZ262" s="268"/>
    </row>
    <row r="263" spans="1:78" s="258" customFormat="1" ht="18" customHeight="1" x14ac:dyDescent="0.2">
      <c r="A263" s="265">
        <v>259</v>
      </c>
      <c r="B263" s="420" t="s">
        <v>663</v>
      </c>
      <c r="C263" s="420" t="s">
        <v>421</v>
      </c>
      <c r="D263" s="249" t="s">
        <v>16</v>
      </c>
      <c r="E263" s="249" t="s">
        <v>1561</v>
      </c>
      <c r="F263" s="249" t="s">
        <v>1956</v>
      </c>
      <c r="G263" s="332">
        <v>531</v>
      </c>
      <c r="H263" s="266">
        <f t="shared" si="21"/>
        <v>6372</v>
      </c>
      <c r="I263" s="266">
        <f t="shared" si="22"/>
        <v>44.25</v>
      </c>
      <c r="J263" s="266">
        <f t="shared" si="16"/>
        <v>31.250000000000004</v>
      </c>
      <c r="K263" s="405">
        <v>191.82</v>
      </c>
      <c r="L263" s="422">
        <v>0</v>
      </c>
      <c r="M263" s="266">
        <f t="shared" si="20"/>
        <v>267.32</v>
      </c>
      <c r="N263" s="268"/>
      <c r="O263" s="268"/>
      <c r="P263" s="268"/>
      <c r="Q263" s="268"/>
      <c r="R263" s="268"/>
      <c r="S263" s="268"/>
      <c r="T263" s="268"/>
      <c r="U263" s="268"/>
      <c r="V263" s="268"/>
      <c r="W263" s="268"/>
      <c r="X263" s="268"/>
      <c r="Y263" s="268"/>
      <c r="Z263" s="268"/>
      <c r="AA263" s="268"/>
      <c r="AB263" s="268"/>
      <c r="AC263" s="268"/>
      <c r="AD263" s="268"/>
      <c r="AE263" s="268"/>
      <c r="AF263" s="268"/>
      <c r="AG263" s="268"/>
      <c r="AH263" s="268"/>
      <c r="AI263" s="268"/>
      <c r="AJ263" s="268"/>
      <c r="AK263" s="268"/>
      <c r="AL263" s="268"/>
      <c r="AM263" s="268"/>
      <c r="AN263" s="268"/>
      <c r="AO263" s="268"/>
      <c r="AP263" s="268"/>
      <c r="AQ263" s="268"/>
      <c r="AR263" s="268"/>
      <c r="AS263" s="268"/>
      <c r="AT263" s="268"/>
      <c r="AU263" s="268"/>
      <c r="AV263" s="268"/>
      <c r="AW263" s="268"/>
      <c r="AX263" s="268"/>
      <c r="AY263" s="268"/>
      <c r="AZ263" s="268"/>
      <c r="BA263" s="268"/>
      <c r="BB263" s="268"/>
      <c r="BC263" s="268"/>
      <c r="BD263" s="268"/>
      <c r="BE263" s="268"/>
      <c r="BF263" s="268"/>
      <c r="BG263" s="268"/>
      <c r="BH263" s="268"/>
      <c r="BI263" s="268"/>
      <c r="BJ263" s="268"/>
      <c r="BK263" s="268"/>
      <c r="BL263" s="268"/>
      <c r="BM263" s="268"/>
      <c r="BN263" s="268"/>
      <c r="BO263" s="268"/>
      <c r="BP263" s="268"/>
      <c r="BQ263" s="268"/>
      <c r="BR263" s="268"/>
      <c r="BS263" s="268"/>
      <c r="BT263" s="268"/>
      <c r="BU263" s="268"/>
      <c r="BV263" s="268"/>
      <c r="BW263" s="268"/>
      <c r="BX263" s="268"/>
      <c r="BY263" s="268"/>
      <c r="BZ263" s="268"/>
    </row>
    <row r="264" spans="1:78" s="258" customFormat="1" ht="18" customHeight="1" x14ac:dyDescent="0.2">
      <c r="A264" s="267">
        <v>260</v>
      </c>
      <c r="B264" s="420" t="s">
        <v>664</v>
      </c>
      <c r="C264" s="420" t="s">
        <v>400</v>
      </c>
      <c r="D264" s="249" t="s">
        <v>16</v>
      </c>
      <c r="E264" s="249" t="s">
        <v>1539</v>
      </c>
      <c r="F264" s="249" t="s">
        <v>1945</v>
      </c>
      <c r="G264" s="332">
        <v>393</v>
      </c>
      <c r="H264" s="266">
        <f t="shared" si="21"/>
        <v>4716</v>
      </c>
      <c r="I264" s="266">
        <f t="shared" si="22"/>
        <v>32.75</v>
      </c>
      <c r="J264" s="266">
        <f t="shared" si="16"/>
        <v>31.250000000000004</v>
      </c>
      <c r="K264" s="405">
        <v>0</v>
      </c>
      <c r="L264" s="422">
        <v>0</v>
      </c>
      <c r="M264" s="266">
        <f t="shared" si="20"/>
        <v>64</v>
      </c>
      <c r="N264" s="268"/>
      <c r="O264" s="268"/>
      <c r="P264" s="268"/>
      <c r="Q264" s="268"/>
      <c r="R264" s="268"/>
      <c r="S264" s="268"/>
      <c r="T264" s="268"/>
      <c r="U264" s="268"/>
      <c r="V264" s="268"/>
      <c r="W264" s="268"/>
      <c r="X264" s="268"/>
      <c r="Y264" s="268"/>
      <c r="Z264" s="268"/>
      <c r="AA264" s="268"/>
      <c r="AB264" s="268"/>
      <c r="AC264" s="268"/>
      <c r="AD264" s="268"/>
      <c r="AE264" s="268"/>
      <c r="AF264" s="268"/>
      <c r="AG264" s="268"/>
      <c r="AH264" s="268"/>
      <c r="AI264" s="268"/>
      <c r="AJ264" s="268"/>
      <c r="AK264" s="268"/>
      <c r="AL264" s="268"/>
      <c r="AM264" s="268"/>
      <c r="AN264" s="268"/>
      <c r="AO264" s="268"/>
      <c r="AP264" s="268"/>
      <c r="AQ264" s="268"/>
      <c r="AR264" s="268"/>
      <c r="AS264" s="268"/>
      <c r="AT264" s="268"/>
      <c r="AU264" s="268"/>
      <c r="AV264" s="268"/>
      <c r="AW264" s="268"/>
      <c r="AX264" s="268"/>
      <c r="AY264" s="268"/>
      <c r="AZ264" s="268"/>
      <c r="BA264" s="268"/>
      <c r="BB264" s="268"/>
      <c r="BC264" s="268"/>
      <c r="BD264" s="268"/>
      <c r="BE264" s="268"/>
      <c r="BF264" s="268"/>
      <c r="BG264" s="268"/>
      <c r="BH264" s="268"/>
      <c r="BI264" s="268"/>
      <c r="BJ264" s="268"/>
      <c r="BK264" s="268"/>
      <c r="BL264" s="268"/>
      <c r="BM264" s="268"/>
      <c r="BN264" s="268"/>
      <c r="BO264" s="268"/>
      <c r="BP264" s="268"/>
      <c r="BQ264" s="268"/>
      <c r="BR264" s="268"/>
      <c r="BS264" s="268"/>
      <c r="BT264" s="268"/>
      <c r="BU264" s="268"/>
      <c r="BV264" s="268"/>
      <c r="BW264" s="268"/>
      <c r="BX264" s="268"/>
      <c r="BY264" s="268"/>
      <c r="BZ264" s="268"/>
    </row>
    <row r="265" spans="1:78" s="258" customFormat="1" ht="18" customHeight="1" x14ac:dyDescent="0.2">
      <c r="A265" s="265">
        <v>261</v>
      </c>
      <c r="B265" s="420" t="s">
        <v>665</v>
      </c>
      <c r="C265" s="425" t="s">
        <v>770</v>
      </c>
      <c r="D265" s="249" t="s">
        <v>16</v>
      </c>
      <c r="E265" s="249" t="s">
        <v>1594</v>
      </c>
      <c r="F265" s="249" t="s">
        <v>1959</v>
      </c>
      <c r="G265" s="332">
        <v>901</v>
      </c>
      <c r="H265" s="266">
        <f t="shared" si="21"/>
        <v>10812</v>
      </c>
      <c r="I265" s="266">
        <f t="shared" si="22"/>
        <v>75.083333333333329</v>
      </c>
      <c r="J265" s="266">
        <f t="shared" si="16"/>
        <v>31.250000000000004</v>
      </c>
      <c r="K265" s="405">
        <v>0</v>
      </c>
      <c r="L265" s="422">
        <v>0</v>
      </c>
      <c r="M265" s="266">
        <f t="shared" si="20"/>
        <v>106.33333333333333</v>
      </c>
      <c r="N265" s="268"/>
      <c r="O265" s="268"/>
      <c r="P265" s="268"/>
      <c r="Q265" s="268"/>
      <c r="R265" s="268"/>
      <c r="S265" s="268"/>
      <c r="T265" s="268"/>
      <c r="U265" s="268"/>
      <c r="V265" s="268"/>
      <c r="W265" s="268"/>
      <c r="X265" s="268"/>
      <c r="Y265" s="268"/>
      <c r="Z265" s="268"/>
      <c r="AA265" s="268"/>
      <c r="AB265" s="268"/>
      <c r="AC265" s="268"/>
      <c r="AD265" s="268"/>
      <c r="AE265" s="268"/>
      <c r="AF265" s="268"/>
      <c r="AG265" s="268"/>
      <c r="AH265" s="268"/>
      <c r="AI265" s="268"/>
      <c r="AJ265" s="268"/>
      <c r="AK265" s="268"/>
      <c r="AL265" s="268"/>
      <c r="AM265" s="268"/>
      <c r="AN265" s="268"/>
      <c r="AO265" s="268"/>
      <c r="AP265" s="268"/>
      <c r="AQ265" s="268"/>
      <c r="AR265" s="268"/>
      <c r="AS265" s="268"/>
      <c r="AT265" s="268"/>
      <c r="AU265" s="268"/>
      <c r="AV265" s="268"/>
      <c r="AW265" s="268"/>
      <c r="AX265" s="268"/>
      <c r="AY265" s="268"/>
      <c r="AZ265" s="268"/>
      <c r="BA265" s="268"/>
      <c r="BB265" s="268"/>
      <c r="BC265" s="268"/>
      <c r="BD265" s="268"/>
      <c r="BE265" s="268"/>
      <c r="BF265" s="268"/>
      <c r="BG265" s="268"/>
      <c r="BH265" s="268"/>
      <c r="BI265" s="268"/>
      <c r="BJ265" s="268"/>
      <c r="BK265" s="268"/>
      <c r="BL265" s="268"/>
      <c r="BM265" s="268"/>
      <c r="BN265" s="268"/>
      <c r="BO265" s="268"/>
      <c r="BP265" s="268"/>
      <c r="BQ265" s="268"/>
      <c r="BR265" s="268"/>
      <c r="BS265" s="268"/>
      <c r="BT265" s="268"/>
      <c r="BU265" s="268"/>
      <c r="BV265" s="268"/>
      <c r="BW265" s="268"/>
      <c r="BX265" s="268"/>
      <c r="BY265" s="268"/>
      <c r="BZ265" s="268"/>
    </row>
    <row r="266" spans="1:78" s="258" customFormat="1" ht="18" customHeight="1" x14ac:dyDescent="0.2">
      <c r="A266" s="267">
        <v>262</v>
      </c>
      <c r="B266" s="420" t="s">
        <v>666</v>
      </c>
      <c r="C266" s="420" t="s">
        <v>667</v>
      </c>
      <c r="D266" s="249" t="s">
        <v>16</v>
      </c>
      <c r="E266" s="249" t="s">
        <v>1586</v>
      </c>
      <c r="F266" s="249" t="s">
        <v>1946</v>
      </c>
      <c r="G266" s="332">
        <v>622</v>
      </c>
      <c r="H266" s="266">
        <f t="shared" si="21"/>
        <v>7464</v>
      </c>
      <c r="I266" s="266">
        <f t="shared" si="22"/>
        <v>51.833333333333336</v>
      </c>
      <c r="J266" s="266">
        <f t="shared" si="16"/>
        <v>31.250000000000004</v>
      </c>
      <c r="K266" s="405">
        <v>0</v>
      </c>
      <c r="L266" s="422">
        <v>0</v>
      </c>
      <c r="M266" s="266">
        <f t="shared" si="20"/>
        <v>83.083333333333343</v>
      </c>
      <c r="N266" s="268"/>
      <c r="O266" s="268"/>
      <c r="P266" s="268"/>
      <c r="Q266" s="268"/>
      <c r="R266" s="268"/>
      <c r="S266" s="268"/>
      <c r="T266" s="268"/>
      <c r="U266" s="268"/>
      <c r="V266" s="268"/>
      <c r="W266" s="268"/>
      <c r="X266" s="268"/>
      <c r="Y266" s="268"/>
      <c r="Z266" s="268"/>
      <c r="AA266" s="268"/>
      <c r="AB266" s="268"/>
      <c r="AC266" s="268"/>
      <c r="AD266" s="268"/>
      <c r="AE266" s="268"/>
      <c r="AF266" s="268"/>
      <c r="AG266" s="268"/>
      <c r="AH266" s="268"/>
      <c r="AI266" s="268"/>
      <c r="AJ266" s="268"/>
      <c r="AK266" s="268"/>
      <c r="AL266" s="268"/>
      <c r="AM266" s="268"/>
      <c r="AN266" s="268"/>
      <c r="AO266" s="268"/>
      <c r="AP266" s="268"/>
      <c r="AQ266" s="268"/>
      <c r="AR266" s="268"/>
      <c r="AS266" s="268"/>
      <c r="AT266" s="268"/>
      <c r="AU266" s="268"/>
      <c r="AV266" s="268"/>
      <c r="AW266" s="268"/>
      <c r="AX266" s="268"/>
      <c r="AY266" s="268"/>
      <c r="AZ266" s="268"/>
      <c r="BA266" s="268"/>
      <c r="BB266" s="268"/>
      <c r="BC266" s="268"/>
      <c r="BD266" s="268"/>
      <c r="BE266" s="268"/>
      <c r="BF266" s="268"/>
      <c r="BG266" s="268"/>
      <c r="BH266" s="268"/>
      <c r="BI266" s="268"/>
      <c r="BJ266" s="268"/>
      <c r="BK266" s="268"/>
      <c r="BL266" s="268"/>
      <c r="BM266" s="268"/>
      <c r="BN266" s="268"/>
      <c r="BO266" s="268"/>
      <c r="BP266" s="268"/>
      <c r="BQ266" s="268"/>
      <c r="BR266" s="268"/>
      <c r="BS266" s="268"/>
      <c r="BT266" s="268"/>
      <c r="BU266" s="268"/>
      <c r="BV266" s="268"/>
      <c r="BW266" s="268"/>
      <c r="BX266" s="268"/>
      <c r="BY266" s="268"/>
      <c r="BZ266" s="268"/>
    </row>
    <row r="267" spans="1:78" s="258" customFormat="1" ht="18" customHeight="1" x14ac:dyDescent="0.2">
      <c r="A267" s="265">
        <v>263</v>
      </c>
      <c r="B267" s="420" t="s">
        <v>668</v>
      </c>
      <c r="C267" s="420" t="s">
        <v>669</v>
      </c>
      <c r="D267" s="249" t="s">
        <v>16</v>
      </c>
      <c r="E267" s="249" t="s">
        <v>2037</v>
      </c>
      <c r="F267" s="249" t="s">
        <v>1953</v>
      </c>
      <c r="G267" s="332">
        <v>817</v>
      </c>
      <c r="H267" s="266">
        <f t="shared" si="21"/>
        <v>9804</v>
      </c>
      <c r="I267" s="266">
        <f t="shared" si="22"/>
        <v>68.083333333333329</v>
      </c>
      <c r="J267" s="266">
        <f t="shared" ref="J267:J288" si="23">(375/360)*30</f>
        <v>31.250000000000004</v>
      </c>
      <c r="K267" s="405">
        <v>0</v>
      </c>
      <c r="L267" s="422">
        <v>0</v>
      </c>
      <c r="M267" s="266">
        <f t="shared" si="20"/>
        <v>99.333333333333329</v>
      </c>
      <c r="N267" s="268"/>
      <c r="O267" s="268"/>
      <c r="P267" s="268"/>
      <c r="Q267" s="268"/>
      <c r="R267" s="268"/>
      <c r="S267" s="268"/>
      <c r="T267" s="268"/>
      <c r="U267" s="268"/>
      <c r="V267" s="268"/>
      <c r="W267" s="268"/>
      <c r="X267" s="268"/>
      <c r="Y267" s="268"/>
      <c r="Z267" s="268"/>
      <c r="AA267" s="268"/>
      <c r="AB267" s="268"/>
      <c r="AC267" s="268"/>
      <c r="AD267" s="268"/>
      <c r="AE267" s="268"/>
      <c r="AF267" s="268"/>
      <c r="AG267" s="268"/>
      <c r="AH267" s="268"/>
      <c r="AI267" s="268"/>
      <c r="AJ267" s="268"/>
      <c r="AK267" s="268"/>
      <c r="AL267" s="268"/>
      <c r="AM267" s="268"/>
      <c r="AN267" s="268"/>
      <c r="AO267" s="268"/>
      <c r="AP267" s="268"/>
      <c r="AQ267" s="268"/>
      <c r="AR267" s="268"/>
      <c r="AS267" s="268"/>
      <c r="AT267" s="268"/>
      <c r="AU267" s="268"/>
      <c r="AV267" s="268"/>
      <c r="AW267" s="268"/>
      <c r="AX267" s="268"/>
      <c r="AY267" s="268"/>
      <c r="AZ267" s="268"/>
      <c r="BA267" s="268"/>
      <c r="BB267" s="268"/>
      <c r="BC267" s="268"/>
      <c r="BD267" s="268"/>
      <c r="BE267" s="268"/>
      <c r="BF267" s="268"/>
      <c r="BG267" s="268"/>
      <c r="BH267" s="268"/>
      <c r="BI267" s="268"/>
      <c r="BJ267" s="268"/>
      <c r="BK267" s="268"/>
      <c r="BL267" s="268"/>
      <c r="BM267" s="268"/>
      <c r="BN267" s="268"/>
      <c r="BO267" s="268"/>
      <c r="BP267" s="268"/>
      <c r="BQ267" s="268"/>
      <c r="BR267" s="268"/>
      <c r="BS267" s="268"/>
      <c r="BT267" s="268"/>
      <c r="BU267" s="268"/>
      <c r="BV267" s="268"/>
      <c r="BW267" s="268"/>
      <c r="BX267" s="268"/>
      <c r="BY267" s="268"/>
      <c r="BZ267" s="268"/>
    </row>
    <row r="268" spans="1:78" s="258" customFormat="1" ht="18" customHeight="1" x14ac:dyDescent="0.2">
      <c r="A268" s="267">
        <v>264</v>
      </c>
      <c r="B268" s="420" t="s">
        <v>671</v>
      </c>
      <c r="C268" s="420" t="s">
        <v>453</v>
      </c>
      <c r="D268" s="249" t="s">
        <v>16</v>
      </c>
      <c r="E268" s="249" t="s">
        <v>1573</v>
      </c>
      <c r="F268" s="249" t="s">
        <v>1956</v>
      </c>
      <c r="G268" s="332">
        <v>531</v>
      </c>
      <c r="H268" s="266">
        <f t="shared" si="21"/>
        <v>6372</v>
      </c>
      <c r="I268" s="266">
        <f t="shared" si="22"/>
        <v>44.25</v>
      </c>
      <c r="J268" s="266">
        <f t="shared" si="23"/>
        <v>31.250000000000004</v>
      </c>
      <c r="K268" s="405">
        <v>177.78</v>
      </c>
      <c r="L268" s="422">
        <v>0</v>
      </c>
      <c r="M268" s="266">
        <f t="shared" si="20"/>
        <v>253.28</v>
      </c>
      <c r="N268" s="268"/>
      <c r="O268" s="268"/>
      <c r="P268" s="268"/>
      <c r="Q268" s="268"/>
      <c r="R268" s="268"/>
      <c r="S268" s="268"/>
      <c r="T268" s="268"/>
      <c r="U268" s="268"/>
      <c r="V268" s="268"/>
      <c r="W268" s="268"/>
      <c r="X268" s="268"/>
      <c r="Y268" s="268"/>
      <c r="Z268" s="268"/>
      <c r="AA268" s="268"/>
      <c r="AB268" s="268"/>
      <c r="AC268" s="268"/>
      <c r="AD268" s="268"/>
      <c r="AE268" s="268"/>
      <c r="AF268" s="268"/>
      <c r="AG268" s="268"/>
      <c r="AH268" s="268"/>
      <c r="AI268" s="268"/>
      <c r="AJ268" s="268"/>
      <c r="AK268" s="268"/>
      <c r="AL268" s="268"/>
      <c r="AM268" s="268"/>
      <c r="AN268" s="268"/>
      <c r="AO268" s="268"/>
      <c r="AP268" s="268"/>
      <c r="AQ268" s="268"/>
      <c r="AR268" s="268"/>
      <c r="AS268" s="268"/>
      <c r="AT268" s="268"/>
      <c r="AU268" s="268"/>
      <c r="AV268" s="268"/>
      <c r="AW268" s="268"/>
      <c r="AX268" s="268"/>
      <c r="AY268" s="268"/>
      <c r="AZ268" s="268"/>
      <c r="BA268" s="268"/>
      <c r="BB268" s="268"/>
      <c r="BC268" s="268"/>
      <c r="BD268" s="268"/>
      <c r="BE268" s="268"/>
      <c r="BF268" s="268"/>
      <c r="BG268" s="268"/>
      <c r="BH268" s="268"/>
      <c r="BI268" s="268"/>
      <c r="BJ268" s="268"/>
      <c r="BK268" s="268"/>
      <c r="BL268" s="268"/>
      <c r="BM268" s="268"/>
      <c r="BN268" s="268"/>
      <c r="BO268" s="268"/>
      <c r="BP268" s="268"/>
      <c r="BQ268" s="268"/>
      <c r="BR268" s="268"/>
      <c r="BS268" s="268"/>
      <c r="BT268" s="268"/>
      <c r="BU268" s="268"/>
      <c r="BV268" s="268"/>
      <c r="BW268" s="268"/>
      <c r="BX268" s="268"/>
      <c r="BY268" s="268"/>
      <c r="BZ268" s="268"/>
    </row>
    <row r="269" spans="1:78" s="258" customFormat="1" ht="18" customHeight="1" x14ac:dyDescent="0.2">
      <c r="A269" s="265">
        <v>265</v>
      </c>
      <c r="B269" s="420" t="s">
        <v>672</v>
      </c>
      <c r="C269" s="420" t="s">
        <v>400</v>
      </c>
      <c r="D269" s="249" t="s">
        <v>16</v>
      </c>
      <c r="E269" s="249" t="s">
        <v>1539</v>
      </c>
      <c r="F269" s="249" t="s">
        <v>1945</v>
      </c>
      <c r="G269" s="332">
        <v>393</v>
      </c>
      <c r="H269" s="266">
        <f t="shared" si="21"/>
        <v>4716</v>
      </c>
      <c r="I269" s="266">
        <f t="shared" si="22"/>
        <v>32.75</v>
      </c>
      <c r="J269" s="266">
        <f t="shared" si="23"/>
        <v>31.250000000000004</v>
      </c>
      <c r="K269" s="405">
        <v>0</v>
      </c>
      <c r="L269" s="422">
        <v>0</v>
      </c>
      <c r="M269" s="266">
        <f t="shared" si="20"/>
        <v>64</v>
      </c>
      <c r="N269" s="268"/>
      <c r="O269" s="268"/>
      <c r="P269" s="268"/>
      <c r="Q269" s="268"/>
      <c r="R269" s="268"/>
      <c r="S269" s="268"/>
      <c r="T269" s="268"/>
      <c r="U269" s="268"/>
      <c r="V269" s="268"/>
      <c r="W269" s="268"/>
      <c r="X269" s="268"/>
      <c r="Y269" s="268"/>
      <c r="Z269" s="268"/>
      <c r="AA269" s="268"/>
      <c r="AB269" s="268"/>
      <c r="AC269" s="268"/>
      <c r="AD269" s="268"/>
      <c r="AE269" s="268"/>
      <c r="AF269" s="268"/>
      <c r="AG269" s="268"/>
      <c r="AH269" s="268"/>
      <c r="AI269" s="268"/>
      <c r="AJ269" s="268"/>
      <c r="AK269" s="268"/>
      <c r="AL269" s="268"/>
      <c r="AM269" s="268"/>
      <c r="AN269" s="268"/>
      <c r="AO269" s="268"/>
      <c r="AP269" s="268"/>
      <c r="AQ269" s="268"/>
      <c r="AR269" s="268"/>
      <c r="AS269" s="268"/>
      <c r="AT269" s="268"/>
      <c r="AU269" s="268"/>
      <c r="AV269" s="268"/>
      <c r="AW269" s="268"/>
      <c r="AX269" s="268"/>
      <c r="AY269" s="268"/>
      <c r="AZ269" s="268"/>
      <c r="BA269" s="268"/>
      <c r="BB269" s="268"/>
      <c r="BC269" s="268"/>
      <c r="BD269" s="268"/>
      <c r="BE269" s="268"/>
      <c r="BF269" s="268"/>
      <c r="BG269" s="268"/>
      <c r="BH269" s="268"/>
      <c r="BI269" s="268"/>
      <c r="BJ269" s="268"/>
      <c r="BK269" s="268"/>
      <c r="BL269" s="268"/>
      <c r="BM269" s="268"/>
      <c r="BN269" s="268"/>
      <c r="BO269" s="268"/>
      <c r="BP269" s="268"/>
      <c r="BQ269" s="268"/>
      <c r="BR269" s="268"/>
      <c r="BS269" s="268"/>
      <c r="BT269" s="268"/>
      <c r="BU269" s="268"/>
      <c r="BV269" s="268"/>
      <c r="BW269" s="268"/>
      <c r="BX269" s="268"/>
      <c r="BY269" s="268"/>
      <c r="BZ269" s="268"/>
    </row>
    <row r="270" spans="1:78" s="258" customFormat="1" ht="18" customHeight="1" x14ac:dyDescent="0.2">
      <c r="A270" s="267">
        <v>266</v>
      </c>
      <c r="B270" s="420" t="s">
        <v>673</v>
      </c>
      <c r="C270" s="420" t="s">
        <v>453</v>
      </c>
      <c r="D270" s="249" t="s">
        <v>764</v>
      </c>
      <c r="E270" s="249" t="s">
        <v>1556</v>
      </c>
      <c r="F270" s="249" t="s">
        <v>766</v>
      </c>
      <c r="G270" s="332">
        <v>531</v>
      </c>
      <c r="H270" s="266">
        <f t="shared" si="21"/>
        <v>6372</v>
      </c>
      <c r="I270" s="266">
        <f t="shared" si="22"/>
        <v>44.25</v>
      </c>
      <c r="J270" s="266">
        <f t="shared" si="23"/>
        <v>31.250000000000004</v>
      </c>
      <c r="K270" s="405">
        <v>50</v>
      </c>
      <c r="L270" s="422">
        <v>0</v>
      </c>
      <c r="M270" s="266">
        <f t="shared" si="20"/>
        <v>125.5</v>
      </c>
      <c r="N270" s="268"/>
      <c r="O270" s="268"/>
      <c r="P270" s="268"/>
      <c r="Q270" s="268"/>
      <c r="R270" s="268"/>
      <c r="S270" s="268"/>
      <c r="T270" s="268"/>
      <c r="U270" s="268"/>
      <c r="V270" s="268"/>
      <c r="W270" s="268"/>
      <c r="X270" s="268"/>
      <c r="Y270" s="268"/>
      <c r="Z270" s="268"/>
      <c r="AA270" s="268"/>
      <c r="AB270" s="268"/>
      <c r="AC270" s="268"/>
      <c r="AD270" s="268"/>
      <c r="AE270" s="268"/>
      <c r="AF270" s="268"/>
      <c r="AG270" s="268"/>
      <c r="AH270" s="268"/>
      <c r="AI270" s="268"/>
      <c r="AJ270" s="268"/>
      <c r="AK270" s="268"/>
      <c r="AL270" s="268"/>
      <c r="AM270" s="268"/>
      <c r="AN270" s="268"/>
      <c r="AO270" s="268"/>
      <c r="AP270" s="268"/>
      <c r="AQ270" s="268"/>
      <c r="AR270" s="268"/>
      <c r="AS270" s="268"/>
      <c r="AT270" s="268"/>
      <c r="AU270" s="268"/>
      <c r="AV270" s="268"/>
      <c r="AW270" s="268"/>
      <c r="AX270" s="268"/>
      <c r="AY270" s="268"/>
      <c r="AZ270" s="268"/>
      <c r="BA270" s="268"/>
      <c r="BB270" s="268"/>
      <c r="BC270" s="268"/>
      <c r="BD270" s="268"/>
      <c r="BE270" s="268"/>
      <c r="BF270" s="268"/>
      <c r="BG270" s="268"/>
      <c r="BH270" s="268"/>
      <c r="BI270" s="268"/>
      <c r="BJ270" s="268"/>
      <c r="BK270" s="268"/>
      <c r="BL270" s="268"/>
      <c r="BM270" s="268"/>
      <c r="BN270" s="268"/>
      <c r="BO270" s="268"/>
      <c r="BP270" s="268"/>
      <c r="BQ270" s="268"/>
      <c r="BR270" s="268"/>
      <c r="BS270" s="268"/>
      <c r="BT270" s="268"/>
      <c r="BU270" s="268"/>
      <c r="BV270" s="268"/>
      <c r="BW270" s="268"/>
      <c r="BX270" s="268"/>
      <c r="BY270" s="268"/>
      <c r="BZ270" s="268"/>
    </row>
    <row r="271" spans="1:78" s="258" customFormat="1" ht="18" customHeight="1" x14ac:dyDescent="0.2">
      <c r="A271" s="265">
        <v>267</v>
      </c>
      <c r="B271" s="420" t="s">
        <v>1507</v>
      </c>
      <c r="C271" s="420" t="s">
        <v>400</v>
      </c>
      <c r="D271" s="249" t="s">
        <v>16</v>
      </c>
      <c r="E271" s="249" t="s">
        <v>1539</v>
      </c>
      <c r="F271" s="249" t="s">
        <v>1945</v>
      </c>
      <c r="G271" s="332">
        <v>393</v>
      </c>
      <c r="H271" s="266">
        <f t="shared" si="21"/>
        <v>4716</v>
      </c>
      <c r="I271" s="266">
        <f t="shared" si="22"/>
        <v>32.75</v>
      </c>
      <c r="J271" s="266">
        <f t="shared" si="23"/>
        <v>31.250000000000004</v>
      </c>
      <c r="K271" s="405">
        <v>0</v>
      </c>
      <c r="L271" s="422">
        <v>0</v>
      </c>
      <c r="M271" s="266">
        <f t="shared" si="20"/>
        <v>64</v>
      </c>
      <c r="N271" s="268"/>
      <c r="O271" s="268"/>
      <c r="P271" s="268"/>
      <c r="Q271" s="268"/>
      <c r="R271" s="268"/>
      <c r="S271" s="268"/>
      <c r="T271" s="268"/>
      <c r="U271" s="268"/>
      <c r="V271" s="268"/>
      <c r="W271" s="268"/>
      <c r="X271" s="268"/>
      <c r="Y271" s="268"/>
      <c r="Z271" s="268"/>
      <c r="AA271" s="268"/>
      <c r="AB271" s="268"/>
      <c r="AC271" s="268"/>
      <c r="AD271" s="268"/>
      <c r="AE271" s="268"/>
      <c r="AF271" s="268"/>
      <c r="AG271" s="268"/>
      <c r="AH271" s="268"/>
      <c r="AI271" s="268"/>
      <c r="AJ271" s="268"/>
      <c r="AK271" s="268"/>
      <c r="AL271" s="268"/>
      <c r="AM271" s="268"/>
      <c r="AN271" s="268"/>
      <c r="AO271" s="268"/>
      <c r="AP271" s="268"/>
      <c r="AQ271" s="268"/>
      <c r="AR271" s="268"/>
      <c r="AS271" s="268"/>
      <c r="AT271" s="268"/>
      <c r="AU271" s="268"/>
      <c r="AV271" s="268"/>
      <c r="AW271" s="268"/>
      <c r="AX271" s="268"/>
      <c r="AY271" s="268"/>
      <c r="AZ271" s="268"/>
      <c r="BA271" s="268"/>
      <c r="BB271" s="268"/>
      <c r="BC271" s="268"/>
      <c r="BD271" s="268"/>
      <c r="BE271" s="268"/>
      <c r="BF271" s="268"/>
      <c r="BG271" s="268"/>
      <c r="BH271" s="268"/>
      <c r="BI271" s="268"/>
      <c r="BJ271" s="268"/>
      <c r="BK271" s="268"/>
      <c r="BL271" s="268"/>
      <c r="BM271" s="268"/>
      <c r="BN271" s="268"/>
      <c r="BO271" s="268"/>
      <c r="BP271" s="268"/>
      <c r="BQ271" s="268"/>
      <c r="BR271" s="268"/>
      <c r="BS271" s="268"/>
      <c r="BT271" s="268"/>
      <c r="BU271" s="268"/>
      <c r="BV271" s="268"/>
      <c r="BW271" s="268"/>
      <c r="BX271" s="268"/>
      <c r="BY271" s="268"/>
      <c r="BZ271" s="268"/>
    </row>
    <row r="272" spans="1:78" s="258" customFormat="1" ht="18" customHeight="1" x14ac:dyDescent="0.2">
      <c r="A272" s="267">
        <v>268</v>
      </c>
      <c r="B272" s="420" t="s">
        <v>1508</v>
      </c>
      <c r="C272" s="420" t="s">
        <v>400</v>
      </c>
      <c r="D272" s="249" t="s">
        <v>16</v>
      </c>
      <c r="E272" s="249" t="s">
        <v>1539</v>
      </c>
      <c r="F272" s="249" t="s">
        <v>1945</v>
      </c>
      <c r="G272" s="332">
        <v>393</v>
      </c>
      <c r="H272" s="266">
        <f t="shared" si="21"/>
        <v>4716</v>
      </c>
      <c r="I272" s="266">
        <f t="shared" si="22"/>
        <v>32.75</v>
      </c>
      <c r="J272" s="266">
        <f t="shared" si="23"/>
        <v>31.250000000000004</v>
      </c>
      <c r="K272" s="405">
        <v>0</v>
      </c>
      <c r="L272" s="422">
        <v>0</v>
      </c>
      <c r="M272" s="266">
        <f t="shared" si="20"/>
        <v>64</v>
      </c>
      <c r="N272" s="268"/>
      <c r="O272" s="268"/>
      <c r="P272" s="268"/>
      <c r="Q272" s="268"/>
      <c r="R272" s="268"/>
      <c r="S272" s="268"/>
      <c r="T272" s="268"/>
      <c r="U272" s="268"/>
      <c r="V272" s="268"/>
      <c r="W272" s="268"/>
      <c r="X272" s="268"/>
      <c r="Y272" s="268"/>
      <c r="Z272" s="268"/>
      <c r="AA272" s="268"/>
      <c r="AB272" s="268"/>
      <c r="AC272" s="268"/>
      <c r="AD272" s="268"/>
      <c r="AE272" s="268"/>
      <c r="AF272" s="268"/>
      <c r="AG272" s="268"/>
      <c r="AH272" s="268"/>
      <c r="AI272" s="268"/>
      <c r="AJ272" s="268"/>
      <c r="AK272" s="268"/>
      <c r="AL272" s="268"/>
      <c r="AM272" s="268"/>
      <c r="AN272" s="268"/>
      <c r="AO272" s="268"/>
      <c r="AP272" s="268"/>
      <c r="AQ272" s="268"/>
      <c r="AR272" s="268"/>
      <c r="AS272" s="268"/>
      <c r="AT272" s="268"/>
      <c r="AU272" s="268"/>
      <c r="AV272" s="268"/>
      <c r="AW272" s="268"/>
      <c r="AX272" s="268"/>
      <c r="AY272" s="268"/>
      <c r="AZ272" s="268"/>
      <c r="BA272" s="268"/>
      <c r="BB272" s="268"/>
      <c r="BC272" s="268"/>
      <c r="BD272" s="268"/>
      <c r="BE272" s="268"/>
      <c r="BF272" s="268"/>
      <c r="BG272" s="268"/>
      <c r="BH272" s="268"/>
      <c r="BI272" s="268"/>
      <c r="BJ272" s="268"/>
      <c r="BK272" s="268"/>
      <c r="BL272" s="268"/>
      <c r="BM272" s="268"/>
      <c r="BN272" s="268"/>
      <c r="BO272" s="268"/>
      <c r="BP272" s="268"/>
      <c r="BQ272" s="268"/>
      <c r="BR272" s="268"/>
      <c r="BS272" s="268"/>
      <c r="BT272" s="268"/>
      <c r="BU272" s="268"/>
      <c r="BV272" s="268"/>
      <c r="BW272" s="268"/>
      <c r="BX272" s="268"/>
      <c r="BY272" s="268"/>
      <c r="BZ272" s="268"/>
    </row>
    <row r="273" spans="1:78" s="258" customFormat="1" ht="18" customHeight="1" x14ac:dyDescent="0.2">
      <c r="A273" s="265">
        <v>269</v>
      </c>
      <c r="B273" s="420" t="s">
        <v>1736</v>
      </c>
      <c r="C273" s="426" t="s">
        <v>1737</v>
      </c>
      <c r="D273" s="249" t="s">
        <v>16</v>
      </c>
      <c r="E273" s="249" t="s">
        <v>1539</v>
      </c>
      <c r="F273" s="249" t="s">
        <v>1945</v>
      </c>
      <c r="G273" s="332">
        <v>510</v>
      </c>
      <c r="H273" s="266">
        <f t="shared" si="21"/>
        <v>6120</v>
      </c>
      <c r="I273" s="266">
        <f t="shared" si="22"/>
        <v>42.5</v>
      </c>
      <c r="J273" s="266">
        <f t="shared" si="23"/>
        <v>31.250000000000004</v>
      </c>
      <c r="K273" s="405">
        <v>0</v>
      </c>
      <c r="L273" s="422">
        <v>0</v>
      </c>
      <c r="M273" s="266">
        <f t="shared" si="20"/>
        <v>73.75</v>
      </c>
      <c r="N273" s="268"/>
      <c r="O273" s="268"/>
      <c r="P273" s="268"/>
      <c r="Q273" s="268"/>
      <c r="R273" s="268"/>
      <c r="S273" s="268"/>
      <c r="T273" s="268"/>
      <c r="U273" s="268"/>
      <c r="V273" s="268"/>
      <c r="W273" s="268"/>
      <c r="X273" s="268"/>
      <c r="Y273" s="268"/>
      <c r="Z273" s="268"/>
      <c r="AA273" s="268"/>
      <c r="AB273" s="268"/>
      <c r="AC273" s="268"/>
      <c r="AD273" s="268"/>
      <c r="AE273" s="268"/>
      <c r="AF273" s="268"/>
      <c r="AG273" s="268"/>
      <c r="AH273" s="268"/>
      <c r="AI273" s="268"/>
      <c r="AJ273" s="268"/>
      <c r="AK273" s="268"/>
      <c r="AL273" s="268"/>
      <c r="AM273" s="268"/>
      <c r="AN273" s="268"/>
      <c r="AO273" s="268"/>
      <c r="AP273" s="268"/>
      <c r="AQ273" s="268"/>
      <c r="AR273" s="268"/>
      <c r="AS273" s="268"/>
      <c r="AT273" s="268"/>
      <c r="AU273" s="268"/>
      <c r="AV273" s="268"/>
      <c r="AW273" s="268"/>
      <c r="AX273" s="268"/>
      <c r="AY273" s="268"/>
      <c r="AZ273" s="268"/>
      <c r="BA273" s="268"/>
      <c r="BB273" s="268"/>
      <c r="BC273" s="268"/>
      <c r="BD273" s="268"/>
      <c r="BE273" s="268"/>
      <c r="BF273" s="268"/>
      <c r="BG273" s="268"/>
      <c r="BH273" s="268"/>
      <c r="BI273" s="268"/>
      <c r="BJ273" s="268"/>
      <c r="BK273" s="268"/>
      <c r="BL273" s="268"/>
      <c r="BM273" s="268"/>
      <c r="BN273" s="268"/>
      <c r="BO273" s="268"/>
      <c r="BP273" s="268"/>
      <c r="BQ273" s="268"/>
      <c r="BR273" s="268"/>
      <c r="BS273" s="268"/>
      <c r="BT273" s="268"/>
      <c r="BU273" s="268"/>
      <c r="BV273" s="268"/>
      <c r="BW273" s="268"/>
      <c r="BX273" s="268"/>
      <c r="BY273" s="268"/>
      <c r="BZ273" s="268"/>
    </row>
    <row r="274" spans="1:78" s="258" customFormat="1" ht="18" customHeight="1" x14ac:dyDescent="0.2">
      <c r="A274" s="267">
        <v>270</v>
      </c>
      <c r="B274" s="420" t="s">
        <v>674</v>
      </c>
      <c r="C274" s="420" t="s">
        <v>529</v>
      </c>
      <c r="D274" s="249" t="s">
        <v>764</v>
      </c>
      <c r="E274" s="249" t="s">
        <v>1556</v>
      </c>
      <c r="F274" s="249" t="s">
        <v>772</v>
      </c>
      <c r="G274" s="332">
        <v>708</v>
      </c>
      <c r="H274" s="266">
        <f t="shared" si="21"/>
        <v>8496</v>
      </c>
      <c r="I274" s="266">
        <f t="shared" si="22"/>
        <v>59</v>
      </c>
      <c r="J274" s="266">
        <f t="shared" si="23"/>
        <v>31.250000000000004</v>
      </c>
      <c r="K274" s="405">
        <v>0</v>
      </c>
      <c r="L274" s="422">
        <v>0</v>
      </c>
      <c r="M274" s="266">
        <f t="shared" si="20"/>
        <v>90.25</v>
      </c>
      <c r="N274" s="268"/>
      <c r="O274" s="268"/>
      <c r="P274" s="268"/>
      <c r="Q274" s="268"/>
      <c r="R274" s="268"/>
      <c r="S274" s="268"/>
      <c r="T274" s="268"/>
      <c r="U274" s="268"/>
      <c r="V274" s="268"/>
      <c r="W274" s="268"/>
      <c r="X274" s="268"/>
      <c r="Y274" s="268"/>
      <c r="Z274" s="268"/>
      <c r="AA274" s="268"/>
      <c r="AB274" s="268"/>
      <c r="AC274" s="268"/>
      <c r="AD274" s="268"/>
      <c r="AE274" s="268"/>
      <c r="AF274" s="268"/>
      <c r="AG274" s="268"/>
      <c r="AH274" s="268"/>
      <c r="AI274" s="268"/>
      <c r="AJ274" s="268"/>
      <c r="AK274" s="268"/>
      <c r="AL274" s="268"/>
      <c r="AM274" s="268"/>
      <c r="AN274" s="268"/>
      <c r="AO274" s="268"/>
      <c r="AP274" s="268"/>
      <c r="AQ274" s="268"/>
      <c r="AR274" s="268"/>
      <c r="AS274" s="268"/>
      <c r="AT274" s="268"/>
      <c r="AU274" s="268"/>
      <c r="AV274" s="268"/>
      <c r="AW274" s="268"/>
      <c r="AX274" s="268"/>
      <c r="AY274" s="268"/>
      <c r="AZ274" s="268"/>
      <c r="BA274" s="268"/>
      <c r="BB274" s="268"/>
      <c r="BC274" s="268"/>
      <c r="BD274" s="268"/>
      <c r="BE274" s="268"/>
      <c r="BF274" s="268"/>
      <c r="BG274" s="268"/>
      <c r="BH274" s="268"/>
      <c r="BI274" s="268"/>
      <c r="BJ274" s="268"/>
      <c r="BK274" s="268"/>
      <c r="BL274" s="268"/>
      <c r="BM274" s="268"/>
      <c r="BN274" s="268"/>
      <c r="BO274" s="268"/>
      <c r="BP274" s="268"/>
      <c r="BQ274" s="268"/>
      <c r="BR274" s="268"/>
      <c r="BS274" s="268"/>
      <c r="BT274" s="268"/>
      <c r="BU274" s="268"/>
      <c r="BV274" s="268"/>
      <c r="BW274" s="268"/>
      <c r="BX274" s="268"/>
      <c r="BY274" s="268"/>
      <c r="BZ274" s="268"/>
    </row>
    <row r="275" spans="1:78" s="258" customFormat="1" ht="18" customHeight="1" x14ac:dyDescent="0.2">
      <c r="A275" s="265">
        <v>271</v>
      </c>
      <c r="B275" s="420" t="s">
        <v>675</v>
      </c>
      <c r="C275" s="420" t="s">
        <v>773</v>
      </c>
      <c r="D275" s="249" t="s">
        <v>764</v>
      </c>
      <c r="E275" s="249" t="s">
        <v>1556</v>
      </c>
      <c r="F275" s="249" t="s">
        <v>772</v>
      </c>
      <c r="G275" s="332">
        <v>708</v>
      </c>
      <c r="H275" s="266">
        <f t="shared" si="21"/>
        <v>8496</v>
      </c>
      <c r="I275" s="266">
        <f t="shared" si="22"/>
        <v>59</v>
      </c>
      <c r="J275" s="266">
        <f t="shared" si="23"/>
        <v>31.250000000000004</v>
      </c>
      <c r="K275" s="405">
        <v>0</v>
      </c>
      <c r="L275" s="422">
        <v>0</v>
      </c>
      <c r="M275" s="266">
        <f t="shared" si="20"/>
        <v>90.25</v>
      </c>
      <c r="N275" s="268"/>
      <c r="O275" s="268"/>
      <c r="P275" s="268"/>
      <c r="Q275" s="268"/>
      <c r="R275" s="268"/>
      <c r="S275" s="268"/>
      <c r="T275" s="268"/>
      <c r="U275" s="268"/>
      <c r="V275" s="268"/>
      <c r="W275" s="268"/>
      <c r="X275" s="268"/>
      <c r="Y275" s="268"/>
      <c r="Z275" s="268"/>
      <c r="AA275" s="268"/>
      <c r="AB275" s="268"/>
      <c r="AC275" s="268"/>
      <c r="AD275" s="268"/>
      <c r="AE275" s="268"/>
      <c r="AF275" s="268"/>
      <c r="AG275" s="268"/>
      <c r="AH275" s="268"/>
      <c r="AI275" s="268"/>
      <c r="AJ275" s="268"/>
      <c r="AK275" s="268"/>
      <c r="AL275" s="268"/>
      <c r="AM275" s="268"/>
      <c r="AN275" s="268"/>
      <c r="AO275" s="268"/>
      <c r="AP275" s="268"/>
      <c r="AQ275" s="268"/>
      <c r="AR275" s="268"/>
      <c r="AS275" s="268"/>
      <c r="AT275" s="268"/>
      <c r="AU275" s="268"/>
      <c r="AV275" s="268"/>
      <c r="AW275" s="268"/>
      <c r="AX275" s="268"/>
      <c r="AY275" s="268"/>
      <c r="AZ275" s="268"/>
      <c r="BA275" s="268"/>
      <c r="BB275" s="268"/>
      <c r="BC275" s="268"/>
      <c r="BD275" s="268"/>
      <c r="BE275" s="268"/>
      <c r="BF275" s="268"/>
      <c r="BG275" s="268"/>
      <c r="BH275" s="268"/>
      <c r="BI275" s="268"/>
      <c r="BJ275" s="268"/>
      <c r="BK275" s="268"/>
      <c r="BL275" s="268"/>
      <c r="BM275" s="268"/>
      <c r="BN275" s="268"/>
      <c r="BO275" s="268"/>
      <c r="BP275" s="268"/>
      <c r="BQ275" s="268"/>
      <c r="BR275" s="268"/>
      <c r="BS275" s="268"/>
      <c r="BT275" s="268"/>
      <c r="BU275" s="268"/>
      <c r="BV275" s="268"/>
      <c r="BW275" s="268"/>
      <c r="BX275" s="268"/>
      <c r="BY275" s="268"/>
      <c r="BZ275" s="268"/>
    </row>
    <row r="276" spans="1:78" s="258" customFormat="1" ht="18" customHeight="1" x14ac:dyDescent="0.2">
      <c r="A276" s="267">
        <v>272</v>
      </c>
      <c r="B276" s="420" t="s">
        <v>1509</v>
      </c>
      <c r="C276" s="420" t="s">
        <v>472</v>
      </c>
      <c r="D276" s="249" t="s">
        <v>16</v>
      </c>
      <c r="E276" s="249" t="s">
        <v>1539</v>
      </c>
      <c r="F276" s="249" t="s">
        <v>1959</v>
      </c>
      <c r="G276" s="332">
        <v>901</v>
      </c>
      <c r="H276" s="266">
        <f t="shared" si="21"/>
        <v>10812</v>
      </c>
      <c r="I276" s="266">
        <f t="shared" si="22"/>
        <v>75.083333333333329</v>
      </c>
      <c r="J276" s="266">
        <f t="shared" si="23"/>
        <v>31.250000000000004</v>
      </c>
      <c r="K276" s="405">
        <v>0</v>
      </c>
      <c r="L276" s="422">
        <v>0</v>
      </c>
      <c r="M276" s="266">
        <f t="shared" si="20"/>
        <v>106.33333333333333</v>
      </c>
      <c r="N276" s="268"/>
      <c r="O276" s="268"/>
      <c r="P276" s="268"/>
      <c r="Q276" s="268"/>
      <c r="R276" s="268"/>
      <c r="S276" s="268"/>
      <c r="T276" s="268"/>
      <c r="U276" s="268"/>
      <c r="V276" s="268"/>
      <c r="W276" s="268"/>
      <c r="X276" s="268"/>
      <c r="Y276" s="268"/>
      <c r="Z276" s="268"/>
      <c r="AA276" s="268"/>
      <c r="AB276" s="268"/>
      <c r="AC276" s="268"/>
      <c r="AD276" s="268"/>
      <c r="AE276" s="268"/>
      <c r="AF276" s="268"/>
      <c r="AG276" s="268"/>
      <c r="AH276" s="268"/>
      <c r="AI276" s="268"/>
      <c r="AJ276" s="268"/>
      <c r="AK276" s="268"/>
      <c r="AL276" s="268"/>
      <c r="AM276" s="268"/>
      <c r="AN276" s="268"/>
      <c r="AO276" s="268"/>
      <c r="AP276" s="268"/>
      <c r="AQ276" s="268"/>
      <c r="AR276" s="268"/>
      <c r="AS276" s="268"/>
      <c r="AT276" s="268"/>
      <c r="AU276" s="268"/>
      <c r="AV276" s="268"/>
      <c r="AW276" s="268"/>
      <c r="AX276" s="268"/>
      <c r="AY276" s="268"/>
      <c r="AZ276" s="268"/>
      <c r="BA276" s="268"/>
      <c r="BB276" s="268"/>
      <c r="BC276" s="268"/>
      <c r="BD276" s="268"/>
      <c r="BE276" s="268"/>
      <c r="BF276" s="268"/>
      <c r="BG276" s="268"/>
      <c r="BH276" s="268"/>
      <c r="BI276" s="268"/>
      <c r="BJ276" s="268"/>
      <c r="BK276" s="268"/>
      <c r="BL276" s="268"/>
      <c r="BM276" s="268"/>
      <c r="BN276" s="268"/>
      <c r="BO276" s="268"/>
      <c r="BP276" s="268"/>
      <c r="BQ276" s="268"/>
      <c r="BR276" s="268"/>
      <c r="BS276" s="268"/>
      <c r="BT276" s="268"/>
      <c r="BU276" s="268"/>
      <c r="BV276" s="268"/>
      <c r="BW276" s="268"/>
      <c r="BX276" s="268"/>
      <c r="BY276" s="268"/>
      <c r="BZ276" s="268"/>
    </row>
    <row r="277" spans="1:78" s="258" customFormat="1" ht="18" customHeight="1" x14ac:dyDescent="0.2">
      <c r="A277" s="265">
        <v>273</v>
      </c>
      <c r="B277" s="420" t="s">
        <v>1738</v>
      </c>
      <c r="C277" s="426" t="s">
        <v>1737</v>
      </c>
      <c r="D277" s="249" t="s">
        <v>16</v>
      </c>
      <c r="E277" s="249" t="s">
        <v>1539</v>
      </c>
      <c r="F277" s="249" t="s">
        <v>1945</v>
      </c>
      <c r="G277" s="332">
        <v>510</v>
      </c>
      <c r="H277" s="266">
        <f t="shared" si="21"/>
        <v>6120</v>
      </c>
      <c r="I277" s="266">
        <f t="shared" si="22"/>
        <v>42.5</v>
      </c>
      <c r="J277" s="266">
        <f t="shared" si="23"/>
        <v>31.250000000000004</v>
      </c>
      <c r="K277" s="405">
        <v>0</v>
      </c>
      <c r="L277" s="422">
        <v>0</v>
      </c>
      <c r="M277" s="266">
        <f t="shared" si="20"/>
        <v>73.75</v>
      </c>
      <c r="N277" s="268"/>
      <c r="O277" s="268"/>
      <c r="P277" s="268"/>
      <c r="Q277" s="268"/>
      <c r="R277" s="268"/>
      <c r="S277" s="268"/>
      <c r="T277" s="268"/>
      <c r="U277" s="268"/>
      <c r="V277" s="268"/>
      <c r="W277" s="268"/>
      <c r="X277" s="268"/>
      <c r="Y277" s="268"/>
      <c r="Z277" s="268"/>
      <c r="AA277" s="268"/>
      <c r="AB277" s="268"/>
      <c r="AC277" s="268"/>
      <c r="AD277" s="268"/>
      <c r="AE277" s="268"/>
      <c r="AF277" s="268"/>
      <c r="AG277" s="268"/>
      <c r="AH277" s="268"/>
      <c r="AI277" s="268"/>
      <c r="AJ277" s="268"/>
      <c r="AK277" s="268"/>
      <c r="AL277" s="268"/>
      <c r="AM277" s="268"/>
      <c r="AN277" s="268"/>
      <c r="AO277" s="268"/>
      <c r="AP277" s="268"/>
      <c r="AQ277" s="268"/>
      <c r="AR277" s="268"/>
      <c r="AS277" s="268"/>
      <c r="AT277" s="268"/>
      <c r="AU277" s="268"/>
      <c r="AV277" s="268"/>
      <c r="AW277" s="268"/>
      <c r="AX277" s="268"/>
      <c r="AY277" s="268"/>
      <c r="AZ277" s="268"/>
      <c r="BA277" s="268"/>
      <c r="BB277" s="268"/>
      <c r="BC277" s="268"/>
      <c r="BD277" s="268"/>
      <c r="BE277" s="268"/>
      <c r="BF277" s="268"/>
      <c r="BG277" s="268"/>
      <c r="BH277" s="268"/>
      <c r="BI277" s="268"/>
      <c r="BJ277" s="268"/>
      <c r="BK277" s="268"/>
      <c r="BL277" s="268"/>
      <c r="BM277" s="268"/>
      <c r="BN277" s="268"/>
      <c r="BO277" s="268"/>
      <c r="BP277" s="268"/>
      <c r="BQ277" s="268"/>
      <c r="BR277" s="268"/>
      <c r="BS277" s="268"/>
      <c r="BT277" s="268"/>
      <c r="BU277" s="268"/>
      <c r="BV277" s="268"/>
      <c r="BW277" s="268"/>
      <c r="BX277" s="268"/>
      <c r="BY277" s="268"/>
      <c r="BZ277" s="268"/>
    </row>
    <row r="278" spans="1:78" s="258" customFormat="1" ht="18" customHeight="1" x14ac:dyDescent="0.2">
      <c r="A278" s="267">
        <v>274</v>
      </c>
      <c r="B278" s="420" t="s">
        <v>1511</v>
      </c>
      <c r="C278" s="420" t="s">
        <v>400</v>
      </c>
      <c r="D278" s="249" t="s">
        <v>16</v>
      </c>
      <c r="E278" s="249" t="s">
        <v>1539</v>
      </c>
      <c r="F278" s="249" t="s">
        <v>1945</v>
      </c>
      <c r="G278" s="332">
        <v>393</v>
      </c>
      <c r="H278" s="266">
        <f t="shared" si="21"/>
        <v>4716</v>
      </c>
      <c r="I278" s="266">
        <f t="shared" si="22"/>
        <v>32.75</v>
      </c>
      <c r="J278" s="266">
        <f t="shared" si="23"/>
        <v>31.250000000000004</v>
      </c>
      <c r="K278" s="405">
        <v>0</v>
      </c>
      <c r="L278" s="422">
        <v>0</v>
      </c>
      <c r="M278" s="266">
        <f t="shared" si="20"/>
        <v>64</v>
      </c>
      <c r="N278" s="268"/>
      <c r="O278" s="268"/>
      <c r="P278" s="268"/>
      <c r="Q278" s="268"/>
      <c r="R278" s="268"/>
      <c r="S278" s="268"/>
      <c r="T278" s="268"/>
      <c r="U278" s="268"/>
      <c r="V278" s="268"/>
      <c r="W278" s="268"/>
      <c r="X278" s="268"/>
      <c r="Y278" s="268"/>
      <c r="Z278" s="268"/>
      <c r="AA278" s="268"/>
      <c r="AB278" s="268"/>
      <c r="AC278" s="268"/>
      <c r="AD278" s="268"/>
      <c r="AE278" s="268"/>
      <c r="AF278" s="268"/>
      <c r="AG278" s="268"/>
      <c r="AH278" s="268"/>
      <c r="AI278" s="268"/>
      <c r="AJ278" s="268"/>
      <c r="AK278" s="268"/>
      <c r="AL278" s="268"/>
      <c r="AM278" s="268"/>
      <c r="AN278" s="268"/>
      <c r="AO278" s="268"/>
      <c r="AP278" s="268"/>
      <c r="AQ278" s="268"/>
      <c r="AR278" s="268"/>
      <c r="AS278" s="268"/>
      <c r="AT278" s="268"/>
      <c r="AU278" s="268"/>
      <c r="AV278" s="268"/>
      <c r="AW278" s="268"/>
      <c r="AX278" s="268"/>
      <c r="AY278" s="268"/>
      <c r="AZ278" s="268"/>
      <c r="BA278" s="268"/>
      <c r="BB278" s="268"/>
      <c r="BC278" s="268"/>
      <c r="BD278" s="268"/>
      <c r="BE278" s="268"/>
      <c r="BF278" s="268"/>
      <c r="BG278" s="268"/>
      <c r="BH278" s="268"/>
      <c r="BI278" s="268"/>
      <c r="BJ278" s="268"/>
      <c r="BK278" s="268"/>
      <c r="BL278" s="268"/>
      <c r="BM278" s="268"/>
      <c r="BN278" s="268"/>
      <c r="BO278" s="268"/>
      <c r="BP278" s="268"/>
      <c r="BQ278" s="268"/>
      <c r="BR278" s="268"/>
      <c r="BS278" s="268"/>
      <c r="BT278" s="268"/>
      <c r="BU278" s="268"/>
      <c r="BV278" s="268"/>
      <c r="BW278" s="268"/>
      <c r="BX278" s="268"/>
      <c r="BY278" s="268"/>
      <c r="BZ278" s="268"/>
    </row>
    <row r="279" spans="1:78" s="258" customFormat="1" ht="18" customHeight="1" x14ac:dyDescent="0.2">
      <c r="A279" s="265">
        <v>275</v>
      </c>
      <c r="B279" s="420" t="s">
        <v>1512</v>
      </c>
      <c r="C279" s="420" t="s">
        <v>400</v>
      </c>
      <c r="D279" s="249" t="s">
        <v>16</v>
      </c>
      <c r="E279" s="249" t="s">
        <v>1539</v>
      </c>
      <c r="F279" s="249" t="s">
        <v>1945</v>
      </c>
      <c r="G279" s="332">
        <v>393</v>
      </c>
      <c r="H279" s="266">
        <f t="shared" si="21"/>
        <v>4716</v>
      </c>
      <c r="I279" s="266">
        <f t="shared" si="22"/>
        <v>32.75</v>
      </c>
      <c r="J279" s="266">
        <f t="shared" si="23"/>
        <v>31.250000000000004</v>
      </c>
      <c r="K279" s="405">
        <v>0</v>
      </c>
      <c r="L279" s="422">
        <v>0</v>
      </c>
      <c r="M279" s="266">
        <f t="shared" si="20"/>
        <v>64</v>
      </c>
      <c r="N279" s="268"/>
      <c r="O279" s="268"/>
      <c r="P279" s="268"/>
      <c r="Q279" s="268"/>
      <c r="R279" s="268"/>
      <c r="S279" s="268"/>
      <c r="T279" s="268"/>
      <c r="U279" s="268"/>
      <c r="V279" s="268"/>
      <c r="W279" s="268"/>
      <c r="X279" s="268"/>
      <c r="Y279" s="268"/>
      <c r="Z279" s="268"/>
      <c r="AA279" s="268"/>
      <c r="AB279" s="268"/>
      <c r="AC279" s="268"/>
      <c r="AD279" s="268"/>
      <c r="AE279" s="268"/>
      <c r="AF279" s="268"/>
      <c r="AG279" s="268"/>
      <c r="AH279" s="268"/>
      <c r="AI279" s="268"/>
      <c r="AJ279" s="268"/>
      <c r="AK279" s="268"/>
      <c r="AL279" s="268"/>
      <c r="AM279" s="268"/>
      <c r="AN279" s="268"/>
      <c r="AO279" s="268"/>
      <c r="AP279" s="268"/>
      <c r="AQ279" s="268"/>
      <c r="AR279" s="268"/>
      <c r="AS279" s="268"/>
      <c r="AT279" s="268"/>
      <c r="AU279" s="268"/>
      <c r="AV279" s="268"/>
      <c r="AW279" s="268"/>
      <c r="AX279" s="268"/>
      <c r="AY279" s="268"/>
      <c r="AZ279" s="268"/>
      <c r="BA279" s="268"/>
      <c r="BB279" s="268"/>
      <c r="BC279" s="268"/>
      <c r="BD279" s="268"/>
      <c r="BE279" s="268"/>
      <c r="BF279" s="268"/>
      <c r="BG279" s="268"/>
      <c r="BH279" s="268"/>
      <c r="BI279" s="268"/>
      <c r="BJ279" s="268"/>
      <c r="BK279" s="268"/>
      <c r="BL279" s="268"/>
      <c r="BM279" s="268"/>
      <c r="BN279" s="268"/>
      <c r="BO279" s="268"/>
      <c r="BP279" s="268"/>
      <c r="BQ279" s="268"/>
      <c r="BR279" s="268"/>
      <c r="BS279" s="268"/>
      <c r="BT279" s="268"/>
      <c r="BU279" s="268"/>
      <c r="BV279" s="268"/>
      <c r="BW279" s="268"/>
      <c r="BX279" s="268"/>
      <c r="BY279" s="268"/>
      <c r="BZ279" s="268"/>
    </row>
    <row r="280" spans="1:78" s="258" customFormat="1" ht="18" customHeight="1" x14ac:dyDescent="0.2">
      <c r="A280" s="267">
        <v>276</v>
      </c>
      <c r="B280" s="420" t="s">
        <v>676</v>
      </c>
      <c r="C280" s="425" t="s">
        <v>421</v>
      </c>
      <c r="D280" s="249" t="s">
        <v>764</v>
      </c>
      <c r="E280" s="249" t="s">
        <v>1546</v>
      </c>
      <c r="F280" s="249" t="s">
        <v>766</v>
      </c>
      <c r="G280" s="332">
        <v>531</v>
      </c>
      <c r="H280" s="266">
        <f t="shared" si="21"/>
        <v>6372</v>
      </c>
      <c r="I280" s="266">
        <f t="shared" si="22"/>
        <v>44.25</v>
      </c>
      <c r="J280" s="266">
        <f t="shared" si="23"/>
        <v>31.250000000000004</v>
      </c>
      <c r="K280" s="405">
        <v>35.4</v>
      </c>
      <c r="L280" s="422">
        <v>0</v>
      </c>
      <c r="M280" s="266">
        <f t="shared" si="20"/>
        <v>110.9</v>
      </c>
      <c r="N280" s="268"/>
      <c r="O280" s="268"/>
      <c r="P280" s="268"/>
      <c r="Q280" s="268"/>
      <c r="R280" s="268"/>
      <c r="S280" s="268"/>
      <c r="T280" s="268"/>
      <c r="U280" s="268"/>
      <c r="V280" s="268"/>
      <c r="W280" s="268"/>
      <c r="X280" s="268"/>
      <c r="Y280" s="268"/>
      <c r="Z280" s="268"/>
      <c r="AA280" s="268"/>
      <c r="AB280" s="268"/>
      <c r="AC280" s="268"/>
      <c r="AD280" s="268"/>
      <c r="AE280" s="268"/>
      <c r="AF280" s="268"/>
      <c r="AG280" s="268"/>
      <c r="AH280" s="268"/>
      <c r="AI280" s="268"/>
      <c r="AJ280" s="268"/>
      <c r="AK280" s="268"/>
      <c r="AL280" s="268"/>
      <c r="AM280" s="268"/>
      <c r="AN280" s="268"/>
      <c r="AO280" s="268"/>
      <c r="AP280" s="268"/>
      <c r="AQ280" s="268"/>
      <c r="AR280" s="268"/>
      <c r="AS280" s="268"/>
      <c r="AT280" s="268"/>
      <c r="AU280" s="268"/>
      <c r="AV280" s="268"/>
      <c r="AW280" s="268"/>
      <c r="AX280" s="268"/>
      <c r="AY280" s="268"/>
      <c r="AZ280" s="268"/>
      <c r="BA280" s="268"/>
      <c r="BB280" s="268"/>
      <c r="BC280" s="268"/>
      <c r="BD280" s="268"/>
      <c r="BE280" s="268"/>
      <c r="BF280" s="268"/>
      <c r="BG280" s="268"/>
      <c r="BH280" s="268"/>
      <c r="BI280" s="268"/>
      <c r="BJ280" s="268"/>
      <c r="BK280" s="268"/>
      <c r="BL280" s="268"/>
      <c r="BM280" s="268"/>
      <c r="BN280" s="268"/>
      <c r="BO280" s="268"/>
      <c r="BP280" s="268"/>
      <c r="BQ280" s="268"/>
      <c r="BR280" s="268"/>
      <c r="BS280" s="268"/>
      <c r="BT280" s="268"/>
      <c r="BU280" s="268"/>
      <c r="BV280" s="268"/>
      <c r="BW280" s="268"/>
      <c r="BX280" s="268"/>
      <c r="BY280" s="268"/>
      <c r="BZ280" s="268"/>
    </row>
    <row r="281" spans="1:78" s="258" customFormat="1" ht="18" customHeight="1" x14ac:dyDescent="0.2">
      <c r="A281" s="265">
        <v>277</v>
      </c>
      <c r="B281" s="420" t="s">
        <v>1739</v>
      </c>
      <c r="C281" s="451" t="s">
        <v>1733</v>
      </c>
      <c r="D281" s="249" t="s">
        <v>16</v>
      </c>
      <c r="E281" s="249" t="s">
        <v>1539</v>
      </c>
      <c r="F281" s="249" t="s">
        <v>1945</v>
      </c>
      <c r="G281" s="332">
        <v>463</v>
      </c>
      <c r="H281" s="266">
        <f t="shared" si="21"/>
        <v>5556</v>
      </c>
      <c r="I281" s="266">
        <f t="shared" si="22"/>
        <v>38.583333333333336</v>
      </c>
      <c r="J281" s="266">
        <f t="shared" si="23"/>
        <v>31.250000000000004</v>
      </c>
      <c r="K281" s="405">
        <v>0</v>
      </c>
      <c r="L281" s="422">
        <v>0</v>
      </c>
      <c r="M281" s="266">
        <f t="shared" si="20"/>
        <v>69.833333333333343</v>
      </c>
      <c r="N281" s="268"/>
      <c r="O281" s="268"/>
      <c r="P281" s="268"/>
      <c r="Q281" s="268"/>
      <c r="R281" s="268"/>
      <c r="S281" s="268"/>
      <c r="T281" s="268"/>
      <c r="U281" s="268"/>
      <c r="V281" s="268"/>
      <c r="W281" s="268"/>
      <c r="X281" s="268"/>
      <c r="Y281" s="268"/>
      <c r="Z281" s="268"/>
      <c r="AA281" s="268"/>
      <c r="AB281" s="268"/>
      <c r="AC281" s="268"/>
      <c r="AD281" s="268"/>
      <c r="AE281" s="268"/>
      <c r="AF281" s="268"/>
      <c r="AG281" s="268"/>
      <c r="AH281" s="268"/>
      <c r="AI281" s="268"/>
      <c r="AJ281" s="268"/>
      <c r="AK281" s="268"/>
      <c r="AL281" s="268"/>
      <c r="AM281" s="268"/>
      <c r="AN281" s="268"/>
      <c r="AO281" s="268"/>
      <c r="AP281" s="268"/>
      <c r="AQ281" s="268"/>
      <c r="AR281" s="268"/>
      <c r="AS281" s="268"/>
      <c r="AT281" s="268"/>
      <c r="AU281" s="268"/>
      <c r="AV281" s="268"/>
      <c r="AW281" s="268"/>
      <c r="AX281" s="268"/>
      <c r="AY281" s="268"/>
      <c r="AZ281" s="268"/>
      <c r="BA281" s="268"/>
      <c r="BB281" s="268"/>
      <c r="BC281" s="268"/>
      <c r="BD281" s="268"/>
      <c r="BE281" s="268"/>
      <c r="BF281" s="268"/>
      <c r="BG281" s="268"/>
      <c r="BH281" s="268"/>
      <c r="BI281" s="268"/>
      <c r="BJ281" s="268"/>
      <c r="BK281" s="268"/>
      <c r="BL281" s="268"/>
      <c r="BM281" s="268"/>
      <c r="BN281" s="268"/>
      <c r="BO281" s="268"/>
      <c r="BP281" s="268"/>
      <c r="BQ281" s="268"/>
      <c r="BR281" s="268"/>
      <c r="BS281" s="268"/>
      <c r="BT281" s="268"/>
      <c r="BU281" s="268"/>
      <c r="BV281" s="268"/>
      <c r="BW281" s="268"/>
      <c r="BX281" s="268"/>
      <c r="BY281" s="268"/>
      <c r="BZ281" s="268"/>
    </row>
    <row r="282" spans="1:78" s="258" customFormat="1" ht="18" customHeight="1" x14ac:dyDescent="0.2">
      <c r="A282" s="267">
        <v>278</v>
      </c>
      <c r="B282" s="420" t="s">
        <v>677</v>
      </c>
      <c r="C282" s="420" t="s">
        <v>400</v>
      </c>
      <c r="D282" s="249" t="s">
        <v>16</v>
      </c>
      <c r="E282" s="249" t="s">
        <v>1539</v>
      </c>
      <c r="F282" s="249" t="s">
        <v>1945</v>
      </c>
      <c r="G282" s="332">
        <v>393</v>
      </c>
      <c r="H282" s="266">
        <f t="shared" si="21"/>
        <v>4716</v>
      </c>
      <c r="I282" s="266">
        <f t="shared" si="22"/>
        <v>32.75</v>
      </c>
      <c r="J282" s="266">
        <f t="shared" si="23"/>
        <v>31.250000000000004</v>
      </c>
      <c r="K282" s="405">
        <v>0</v>
      </c>
      <c r="L282" s="422">
        <v>0</v>
      </c>
      <c r="M282" s="266">
        <f t="shared" si="20"/>
        <v>64</v>
      </c>
      <c r="N282" s="268"/>
      <c r="O282" s="268"/>
      <c r="P282" s="268"/>
      <c r="Q282" s="268"/>
      <c r="R282" s="268"/>
      <c r="S282" s="268"/>
      <c r="T282" s="268"/>
      <c r="U282" s="268"/>
      <c r="V282" s="268"/>
      <c r="W282" s="268"/>
      <c r="X282" s="268"/>
      <c r="Y282" s="268"/>
      <c r="Z282" s="268"/>
      <c r="AA282" s="268"/>
      <c r="AB282" s="268"/>
      <c r="AC282" s="268"/>
      <c r="AD282" s="268"/>
      <c r="AE282" s="268"/>
      <c r="AF282" s="268"/>
      <c r="AG282" s="268"/>
      <c r="AH282" s="268"/>
      <c r="AI282" s="268"/>
      <c r="AJ282" s="268"/>
      <c r="AK282" s="268"/>
      <c r="AL282" s="268"/>
      <c r="AM282" s="268"/>
      <c r="AN282" s="268"/>
      <c r="AO282" s="268"/>
      <c r="AP282" s="268"/>
      <c r="AQ282" s="268"/>
      <c r="AR282" s="268"/>
      <c r="AS282" s="268"/>
      <c r="AT282" s="268"/>
      <c r="AU282" s="268"/>
      <c r="AV282" s="268"/>
      <c r="AW282" s="268"/>
      <c r="AX282" s="268"/>
      <c r="AY282" s="268"/>
      <c r="AZ282" s="268"/>
      <c r="BA282" s="268"/>
      <c r="BB282" s="268"/>
      <c r="BC282" s="268"/>
      <c r="BD282" s="268"/>
      <c r="BE282" s="268"/>
      <c r="BF282" s="268"/>
      <c r="BG282" s="268"/>
      <c r="BH282" s="268"/>
      <c r="BI282" s="268"/>
      <c r="BJ282" s="268"/>
      <c r="BK282" s="268"/>
      <c r="BL282" s="268"/>
      <c r="BM282" s="268"/>
      <c r="BN282" s="268"/>
      <c r="BO282" s="268"/>
      <c r="BP282" s="268"/>
      <c r="BQ282" s="268"/>
      <c r="BR282" s="268"/>
      <c r="BS282" s="268"/>
      <c r="BT282" s="268"/>
      <c r="BU282" s="268"/>
      <c r="BV282" s="268"/>
      <c r="BW282" s="268"/>
      <c r="BX282" s="268"/>
      <c r="BY282" s="268"/>
      <c r="BZ282" s="268"/>
    </row>
    <row r="283" spans="1:78" s="258" customFormat="1" ht="18" customHeight="1" x14ac:dyDescent="0.2">
      <c r="A283" s="265">
        <v>279</v>
      </c>
      <c r="B283" s="420" t="s">
        <v>678</v>
      </c>
      <c r="C283" s="420" t="s">
        <v>445</v>
      </c>
      <c r="D283" s="249" t="s">
        <v>764</v>
      </c>
      <c r="E283" s="249" t="s">
        <v>1556</v>
      </c>
      <c r="F283" s="249" t="s">
        <v>767</v>
      </c>
      <c r="G283" s="332">
        <v>584</v>
      </c>
      <c r="H283" s="266">
        <f t="shared" si="21"/>
        <v>7008</v>
      </c>
      <c r="I283" s="266">
        <f t="shared" si="22"/>
        <v>48.666666666666664</v>
      </c>
      <c r="J283" s="266">
        <f t="shared" si="23"/>
        <v>31.250000000000004</v>
      </c>
      <c r="K283" s="405">
        <v>408.79999999999995</v>
      </c>
      <c r="L283" s="422">
        <v>0</v>
      </c>
      <c r="M283" s="266">
        <f t="shared" si="20"/>
        <v>488.71666666666664</v>
      </c>
      <c r="N283" s="268"/>
      <c r="O283" s="268"/>
      <c r="P283" s="268"/>
      <c r="Q283" s="268"/>
      <c r="R283" s="268"/>
      <c r="S283" s="268"/>
      <c r="T283" s="268"/>
      <c r="U283" s="268"/>
      <c r="V283" s="268"/>
      <c r="W283" s="268"/>
      <c r="X283" s="268"/>
      <c r="Y283" s="268"/>
      <c r="Z283" s="268"/>
      <c r="AA283" s="268"/>
      <c r="AB283" s="268"/>
      <c r="AC283" s="268"/>
      <c r="AD283" s="268"/>
      <c r="AE283" s="268"/>
      <c r="AF283" s="268"/>
      <c r="AG283" s="268"/>
      <c r="AH283" s="268"/>
      <c r="AI283" s="268"/>
      <c r="AJ283" s="268"/>
      <c r="AK283" s="268"/>
      <c r="AL283" s="268"/>
      <c r="AM283" s="268"/>
      <c r="AN283" s="268"/>
      <c r="AO283" s="268"/>
      <c r="AP283" s="268"/>
      <c r="AQ283" s="268"/>
      <c r="AR283" s="268"/>
      <c r="AS283" s="268"/>
      <c r="AT283" s="268"/>
      <c r="AU283" s="268"/>
      <c r="AV283" s="268"/>
      <c r="AW283" s="268"/>
      <c r="AX283" s="268"/>
      <c r="AY283" s="268"/>
      <c r="AZ283" s="268"/>
      <c r="BA283" s="268"/>
      <c r="BB283" s="268"/>
      <c r="BC283" s="268"/>
      <c r="BD283" s="268"/>
      <c r="BE283" s="268"/>
      <c r="BF283" s="268"/>
      <c r="BG283" s="268"/>
      <c r="BH283" s="268"/>
      <c r="BI283" s="268"/>
      <c r="BJ283" s="268"/>
      <c r="BK283" s="268"/>
      <c r="BL283" s="268"/>
      <c r="BM283" s="268"/>
      <c r="BN283" s="268"/>
      <c r="BO283" s="268"/>
      <c r="BP283" s="268"/>
      <c r="BQ283" s="268"/>
      <c r="BR283" s="268"/>
      <c r="BS283" s="268"/>
      <c r="BT283" s="268"/>
      <c r="BU283" s="268"/>
      <c r="BV283" s="268"/>
      <c r="BW283" s="268"/>
      <c r="BX283" s="268"/>
      <c r="BY283" s="268"/>
      <c r="BZ283" s="268"/>
    </row>
    <row r="284" spans="1:78" s="258" customFormat="1" ht="18" customHeight="1" x14ac:dyDescent="0.2">
      <c r="A284" s="267">
        <v>280</v>
      </c>
      <c r="B284" s="420" t="s">
        <v>679</v>
      </c>
      <c r="C284" s="420" t="s">
        <v>400</v>
      </c>
      <c r="D284" s="249" t="s">
        <v>16</v>
      </c>
      <c r="E284" s="249" t="s">
        <v>1539</v>
      </c>
      <c r="F284" s="249" t="s">
        <v>1945</v>
      </c>
      <c r="G284" s="332">
        <v>393</v>
      </c>
      <c r="H284" s="266">
        <f t="shared" si="21"/>
        <v>4716</v>
      </c>
      <c r="I284" s="266">
        <f t="shared" si="22"/>
        <v>32.75</v>
      </c>
      <c r="J284" s="266">
        <f t="shared" si="23"/>
        <v>31.250000000000004</v>
      </c>
      <c r="K284" s="405">
        <v>0</v>
      </c>
      <c r="L284" s="422">
        <v>0</v>
      </c>
      <c r="M284" s="266">
        <f t="shared" si="20"/>
        <v>64</v>
      </c>
      <c r="N284" s="268"/>
      <c r="O284" s="268"/>
      <c r="P284" s="268"/>
      <c r="Q284" s="268"/>
      <c r="R284" s="268"/>
      <c r="S284" s="268"/>
      <c r="T284" s="268"/>
      <c r="U284" s="268"/>
      <c r="V284" s="268"/>
      <c r="W284" s="268"/>
      <c r="X284" s="268"/>
      <c r="Y284" s="268"/>
      <c r="Z284" s="268"/>
      <c r="AA284" s="268"/>
      <c r="AB284" s="268"/>
      <c r="AC284" s="268"/>
      <c r="AD284" s="268"/>
      <c r="AE284" s="268"/>
      <c r="AF284" s="268"/>
      <c r="AG284" s="268"/>
      <c r="AH284" s="268"/>
      <c r="AI284" s="268"/>
      <c r="AJ284" s="268"/>
      <c r="AK284" s="268"/>
      <c r="AL284" s="268"/>
      <c r="AM284" s="268"/>
      <c r="AN284" s="268"/>
      <c r="AO284" s="268"/>
      <c r="AP284" s="268"/>
      <c r="AQ284" s="268"/>
      <c r="AR284" s="268"/>
      <c r="AS284" s="268"/>
      <c r="AT284" s="268"/>
      <c r="AU284" s="268"/>
      <c r="AV284" s="268"/>
      <c r="AW284" s="268"/>
      <c r="AX284" s="268"/>
      <c r="AY284" s="268"/>
      <c r="AZ284" s="268"/>
      <c r="BA284" s="268"/>
      <c r="BB284" s="268"/>
      <c r="BC284" s="268"/>
      <c r="BD284" s="268"/>
      <c r="BE284" s="268"/>
      <c r="BF284" s="268"/>
      <c r="BG284" s="268"/>
      <c r="BH284" s="268"/>
      <c r="BI284" s="268"/>
      <c r="BJ284" s="268"/>
      <c r="BK284" s="268"/>
      <c r="BL284" s="268"/>
      <c r="BM284" s="268"/>
      <c r="BN284" s="268"/>
      <c r="BO284" s="268"/>
      <c r="BP284" s="268"/>
      <c r="BQ284" s="268"/>
      <c r="BR284" s="268"/>
      <c r="BS284" s="268"/>
      <c r="BT284" s="268"/>
      <c r="BU284" s="268"/>
      <c r="BV284" s="268"/>
      <c r="BW284" s="268"/>
      <c r="BX284" s="268"/>
      <c r="BY284" s="268"/>
      <c r="BZ284" s="268"/>
    </row>
    <row r="285" spans="1:78" s="258" customFormat="1" ht="18" customHeight="1" x14ac:dyDescent="0.2">
      <c r="A285" s="265">
        <v>281</v>
      </c>
      <c r="B285" s="420" t="s">
        <v>680</v>
      </c>
      <c r="C285" s="420" t="s">
        <v>400</v>
      </c>
      <c r="D285" s="249" t="s">
        <v>16</v>
      </c>
      <c r="E285" s="249" t="s">
        <v>1539</v>
      </c>
      <c r="F285" s="249" t="s">
        <v>1945</v>
      </c>
      <c r="G285" s="332">
        <v>393</v>
      </c>
      <c r="H285" s="266">
        <f t="shared" si="21"/>
        <v>4716</v>
      </c>
      <c r="I285" s="266">
        <f t="shared" si="22"/>
        <v>32.75</v>
      </c>
      <c r="J285" s="266">
        <f t="shared" si="23"/>
        <v>31.250000000000004</v>
      </c>
      <c r="K285" s="405">
        <v>0</v>
      </c>
      <c r="L285" s="422">
        <v>0</v>
      </c>
      <c r="M285" s="266">
        <f t="shared" si="20"/>
        <v>64</v>
      </c>
      <c r="N285" s="268"/>
      <c r="O285" s="268"/>
      <c r="P285" s="268"/>
      <c r="Q285" s="268"/>
      <c r="R285" s="268"/>
      <c r="S285" s="268"/>
      <c r="T285" s="268"/>
      <c r="U285" s="268"/>
      <c r="V285" s="268"/>
      <c r="W285" s="268"/>
      <c r="X285" s="268"/>
      <c r="Y285" s="268"/>
      <c r="Z285" s="268"/>
      <c r="AA285" s="268"/>
      <c r="AB285" s="268"/>
      <c r="AC285" s="268"/>
      <c r="AD285" s="268"/>
      <c r="AE285" s="268"/>
      <c r="AF285" s="268"/>
      <c r="AG285" s="268"/>
      <c r="AH285" s="268"/>
      <c r="AI285" s="268"/>
      <c r="AJ285" s="268"/>
      <c r="AK285" s="268"/>
      <c r="AL285" s="268"/>
      <c r="AM285" s="268"/>
      <c r="AN285" s="268"/>
      <c r="AO285" s="268"/>
      <c r="AP285" s="268"/>
      <c r="AQ285" s="268"/>
      <c r="AR285" s="268"/>
      <c r="AS285" s="268"/>
      <c r="AT285" s="268"/>
      <c r="AU285" s="268"/>
      <c r="AV285" s="268"/>
      <c r="AW285" s="268"/>
      <c r="AX285" s="268"/>
      <c r="AY285" s="268"/>
      <c r="AZ285" s="268"/>
      <c r="BA285" s="268"/>
      <c r="BB285" s="268"/>
      <c r="BC285" s="268"/>
      <c r="BD285" s="268"/>
      <c r="BE285" s="268"/>
      <c r="BF285" s="268"/>
      <c r="BG285" s="268"/>
      <c r="BH285" s="268"/>
      <c r="BI285" s="268"/>
      <c r="BJ285" s="268"/>
      <c r="BK285" s="268"/>
      <c r="BL285" s="268"/>
      <c r="BM285" s="268"/>
      <c r="BN285" s="268"/>
      <c r="BO285" s="268"/>
      <c r="BP285" s="268"/>
      <c r="BQ285" s="268"/>
      <c r="BR285" s="268"/>
      <c r="BS285" s="268"/>
      <c r="BT285" s="268"/>
      <c r="BU285" s="268"/>
      <c r="BV285" s="268"/>
      <c r="BW285" s="268"/>
      <c r="BX285" s="268"/>
      <c r="BY285" s="268"/>
      <c r="BZ285" s="268"/>
    </row>
    <row r="286" spans="1:78" s="258" customFormat="1" ht="18" customHeight="1" x14ac:dyDescent="0.2">
      <c r="A286" s="267">
        <v>282</v>
      </c>
      <c r="B286" s="420" t="s">
        <v>1513</v>
      </c>
      <c r="C286" s="420" t="s">
        <v>400</v>
      </c>
      <c r="D286" s="249" t="s">
        <v>16</v>
      </c>
      <c r="E286" s="249" t="s">
        <v>1539</v>
      </c>
      <c r="F286" s="249" t="s">
        <v>1945</v>
      </c>
      <c r="G286" s="332">
        <v>393</v>
      </c>
      <c r="H286" s="266">
        <f t="shared" si="21"/>
        <v>4716</v>
      </c>
      <c r="I286" s="266">
        <f t="shared" si="22"/>
        <v>32.75</v>
      </c>
      <c r="J286" s="266">
        <f t="shared" si="23"/>
        <v>31.250000000000004</v>
      </c>
      <c r="K286" s="405">
        <v>0</v>
      </c>
      <c r="L286" s="422">
        <v>0</v>
      </c>
      <c r="M286" s="266">
        <f t="shared" si="20"/>
        <v>64</v>
      </c>
      <c r="N286" s="268"/>
      <c r="O286" s="268"/>
      <c r="P286" s="268"/>
      <c r="Q286" s="268"/>
      <c r="R286" s="268"/>
      <c r="S286" s="268"/>
      <c r="T286" s="268"/>
      <c r="U286" s="268"/>
      <c r="V286" s="268"/>
      <c r="W286" s="268"/>
      <c r="X286" s="268"/>
      <c r="Y286" s="268"/>
      <c r="Z286" s="268"/>
      <c r="AA286" s="268"/>
      <c r="AB286" s="268"/>
      <c r="AC286" s="268"/>
      <c r="AD286" s="268"/>
      <c r="AE286" s="268"/>
      <c r="AF286" s="268"/>
      <c r="AG286" s="268"/>
      <c r="AH286" s="268"/>
      <c r="AI286" s="268"/>
      <c r="AJ286" s="268"/>
      <c r="AK286" s="268"/>
      <c r="AL286" s="268"/>
      <c r="AM286" s="268"/>
      <c r="AN286" s="268"/>
      <c r="AO286" s="268"/>
      <c r="AP286" s="268"/>
      <c r="AQ286" s="268"/>
      <c r="AR286" s="268"/>
      <c r="AS286" s="268"/>
      <c r="AT286" s="268"/>
      <c r="AU286" s="268"/>
      <c r="AV286" s="268"/>
      <c r="AW286" s="268"/>
      <c r="AX286" s="268"/>
      <c r="AY286" s="268"/>
      <c r="AZ286" s="268"/>
      <c r="BA286" s="268"/>
      <c r="BB286" s="268"/>
      <c r="BC286" s="268"/>
      <c r="BD286" s="268"/>
      <c r="BE286" s="268"/>
      <c r="BF286" s="268"/>
      <c r="BG286" s="268"/>
      <c r="BH286" s="268"/>
      <c r="BI286" s="268"/>
      <c r="BJ286" s="268"/>
      <c r="BK286" s="268"/>
      <c r="BL286" s="268"/>
      <c r="BM286" s="268"/>
      <c r="BN286" s="268"/>
      <c r="BO286" s="268"/>
      <c r="BP286" s="268"/>
      <c r="BQ286" s="268"/>
      <c r="BR286" s="268"/>
      <c r="BS286" s="268"/>
      <c r="BT286" s="268"/>
      <c r="BU286" s="268"/>
      <c r="BV286" s="268"/>
      <c r="BW286" s="268"/>
      <c r="BX286" s="268"/>
      <c r="BY286" s="268"/>
      <c r="BZ286" s="268"/>
    </row>
    <row r="287" spans="1:78" s="258" customFormat="1" ht="18" customHeight="1" x14ac:dyDescent="0.2">
      <c r="A287" s="265">
        <v>283</v>
      </c>
      <c r="B287" s="245" t="s">
        <v>2089</v>
      </c>
      <c r="C287" s="245" t="s">
        <v>2090</v>
      </c>
      <c r="D287" s="249" t="s">
        <v>16</v>
      </c>
      <c r="E287" s="249" t="s">
        <v>1539</v>
      </c>
      <c r="F287" s="249" t="s">
        <v>1949</v>
      </c>
      <c r="G287" s="332">
        <v>700</v>
      </c>
      <c r="H287" s="266">
        <f t="shared" si="21"/>
        <v>8400</v>
      </c>
      <c r="I287" s="266">
        <f t="shared" si="22"/>
        <v>58.333333333333336</v>
      </c>
      <c r="J287" s="266">
        <f t="shared" si="23"/>
        <v>31.250000000000004</v>
      </c>
      <c r="K287" s="405">
        <v>0</v>
      </c>
      <c r="L287" s="422">
        <v>0</v>
      </c>
      <c r="M287" s="266"/>
      <c r="N287" s="268"/>
      <c r="O287" s="268"/>
      <c r="P287" s="268"/>
      <c r="Q287" s="268"/>
      <c r="R287" s="268"/>
      <c r="S287" s="268"/>
      <c r="T287" s="268"/>
      <c r="U287" s="268"/>
      <c r="V287" s="268"/>
      <c r="W287" s="268"/>
      <c r="X287" s="268"/>
      <c r="Y287" s="268"/>
      <c r="Z287" s="268"/>
      <c r="AA287" s="268"/>
      <c r="AB287" s="268"/>
      <c r="AC287" s="268"/>
      <c r="AD287" s="268"/>
      <c r="AE287" s="268"/>
      <c r="AF287" s="268"/>
      <c r="AG287" s="268"/>
      <c r="AH287" s="268"/>
      <c r="AI287" s="268"/>
      <c r="AJ287" s="268"/>
      <c r="AK287" s="268"/>
      <c r="AL287" s="268"/>
      <c r="AM287" s="268"/>
      <c r="AN287" s="268"/>
      <c r="AO287" s="268"/>
      <c r="AP287" s="268"/>
      <c r="AQ287" s="268"/>
      <c r="AR287" s="268"/>
      <c r="AS287" s="268"/>
      <c r="AT287" s="268"/>
      <c r="AU287" s="268"/>
      <c r="AV287" s="268"/>
      <c r="AW287" s="268"/>
      <c r="AX287" s="268"/>
      <c r="AY287" s="268"/>
      <c r="AZ287" s="268"/>
      <c r="BA287" s="268"/>
      <c r="BB287" s="268"/>
      <c r="BC287" s="268"/>
      <c r="BD287" s="268"/>
      <c r="BE287" s="268"/>
      <c r="BF287" s="268"/>
      <c r="BG287" s="268"/>
      <c r="BH287" s="268"/>
      <c r="BI287" s="268"/>
      <c r="BJ287" s="268"/>
      <c r="BK287" s="268"/>
      <c r="BL287" s="268"/>
      <c r="BM287" s="268"/>
      <c r="BN287" s="268"/>
      <c r="BO287" s="268"/>
      <c r="BP287" s="268"/>
      <c r="BQ287" s="268"/>
      <c r="BR287" s="268"/>
      <c r="BS287" s="268"/>
      <c r="BT287" s="268"/>
      <c r="BU287" s="268"/>
      <c r="BV287" s="268"/>
      <c r="BW287" s="268"/>
      <c r="BX287" s="268"/>
      <c r="BY287" s="268"/>
      <c r="BZ287" s="268"/>
    </row>
    <row r="288" spans="1:78" s="258" customFormat="1" ht="18" customHeight="1" x14ac:dyDescent="0.2">
      <c r="A288" s="267">
        <v>284</v>
      </c>
      <c r="B288" s="420" t="s">
        <v>681</v>
      </c>
      <c r="C288" s="425" t="s">
        <v>682</v>
      </c>
      <c r="D288" s="249" t="s">
        <v>16</v>
      </c>
      <c r="E288" s="249" t="s">
        <v>1591</v>
      </c>
      <c r="F288" s="249" t="s">
        <v>1955</v>
      </c>
      <c r="G288" s="332">
        <v>1676</v>
      </c>
      <c r="H288" s="266">
        <f t="shared" si="21"/>
        <v>20112</v>
      </c>
      <c r="I288" s="266">
        <f t="shared" si="22"/>
        <v>139.66666666666666</v>
      </c>
      <c r="J288" s="266">
        <f t="shared" si="23"/>
        <v>31.250000000000004</v>
      </c>
      <c r="K288" s="405">
        <v>0</v>
      </c>
      <c r="L288" s="422">
        <v>0</v>
      </c>
      <c r="M288" s="266">
        <f>I288+J288+K288+L288</f>
        <v>170.91666666666666</v>
      </c>
      <c r="N288" s="268"/>
      <c r="O288" s="268"/>
      <c r="P288" s="268"/>
      <c r="Q288" s="268"/>
      <c r="R288" s="268"/>
      <c r="S288" s="268"/>
      <c r="T288" s="268"/>
      <c r="U288" s="268"/>
      <c r="V288" s="268"/>
      <c r="W288" s="268"/>
      <c r="X288" s="268"/>
      <c r="Y288" s="268"/>
      <c r="Z288" s="268"/>
      <c r="AA288" s="268"/>
      <c r="AB288" s="268"/>
      <c r="AC288" s="268"/>
      <c r="AD288" s="268"/>
      <c r="AE288" s="268"/>
      <c r="AF288" s="268"/>
      <c r="AG288" s="268"/>
      <c r="AH288" s="268"/>
      <c r="AI288" s="268"/>
      <c r="AJ288" s="268"/>
      <c r="AK288" s="268"/>
      <c r="AL288" s="268"/>
      <c r="AM288" s="268"/>
      <c r="AN288" s="268"/>
      <c r="AO288" s="268"/>
      <c r="AP288" s="268"/>
      <c r="AQ288" s="268"/>
      <c r="AR288" s="268"/>
      <c r="AS288" s="268"/>
      <c r="AT288" s="268"/>
      <c r="AU288" s="268"/>
      <c r="AV288" s="268"/>
      <c r="AW288" s="268"/>
      <c r="AX288" s="268"/>
      <c r="AY288" s="268"/>
      <c r="AZ288" s="268"/>
      <c r="BA288" s="268"/>
      <c r="BB288" s="268"/>
      <c r="BC288" s="268"/>
      <c r="BD288" s="268"/>
      <c r="BE288" s="268"/>
      <c r="BF288" s="268"/>
      <c r="BG288" s="268"/>
      <c r="BH288" s="268"/>
      <c r="BI288" s="268"/>
      <c r="BJ288" s="268"/>
      <c r="BK288" s="268"/>
      <c r="BL288" s="268"/>
      <c r="BM288" s="268"/>
      <c r="BN288" s="268"/>
      <c r="BO288" s="268"/>
      <c r="BP288" s="268"/>
      <c r="BQ288" s="268"/>
      <c r="BR288" s="268"/>
      <c r="BS288" s="268"/>
      <c r="BT288" s="268"/>
      <c r="BU288" s="268"/>
      <c r="BV288" s="268"/>
      <c r="BW288" s="268"/>
      <c r="BX288" s="268"/>
      <c r="BY288" s="268"/>
      <c r="BZ288" s="268"/>
    </row>
    <row r="289" spans="1:78" s="258" customFormat="1" ht="18" customHeight="1" x14ac:dyDescent="0.2">
      <c r="A289" s="265">
        <v>285</v>
      </c>
      <c r="B289" s="249" t="s">
        <v>2200</v>
      </c>
      <c r="C289" s="249" t="s">
        <v>2201</v>
      </c>
      <c r="D289" s="249" t="s">
        <v>16</v>
      </c>
      <c r="E289" s="249" t="s">
        <v>1578</v>
      </c>
      <c r="F289" s="249" t="s">
        <v>2207</v>
      </c>
      <c r="G289" s="332">
        <v>393.93</v>
      </c>
      <c r="H289" s="266">
        <f t="shared" si="21"/>
        <v>4727.16</v>
      </c>
      <c r="I289" s="266">
        <f t="shared" si="22"/>
        <v>32.827500000000001</v>
      </c>
      <c r="J289" s="266">
        <f>(375/360)*19</f>
        <v>19.791666666666668</v>
      </c>
      <c r="K289" s="405">
        <v>0</v>
      </c>
      <c r="L289" s="422">
        <v>0</v>
      </c>
      <c r="M289" s="266"/>
      <c r="N289" s="268"/>
      <c r="O289" s="268"/>
      <c r="P289" s="268"/>
      <c r="Q289" s="268"/>
      <c r="R289" s="268"/>
      <c r="S289" s="268"/>
      <c r="T289" s="268"/>
      <c r="U289" s="268"/>
      <c r="V289" s="268"/>
      <c r="W289" s="268"/>
      <c r="X289" s="268"/>
      <c r="Y289" s="268"/>
      <c r="Z289" s="268"/>
      <c r="AA289" s="268"/>
      <c r="AB289" s="268"/>
      <c r="AC289" s="268"/>
      <c r="AD289" s="268"/>
      <c r="AE289" s="268"/>
      <c r="AF289" s="268"/>
      <c r="AG289" s="268"/>
      <c r="AH289" s="268"/>
      <c r="AI289" s="268"/>
      <c r="AJ289" s="268"/>
      <c r="AK289" s="268"/>
      <c r="AL289" s="268"/>
      <c r="AM289" s="268"/>
      <c r="AN289" s="268"/>
      <c r="AO289" s="268"/>
      <c r="AP289" s="268"/>
      <c r="AQ289" s="268"/>
      <c r="AR289" s="268"/>
      <c r="AS289" s="268"/>
      <c r="AT289" s="268"/>
      <c r="AU289" s="268"/>
      <c r="AV289" s="268"/>
      <c r="AW289" s="268"/>
      <c r="AX289" s="268"/>
      <c r="AY289" s="268"/>
      <c r="AZ289" s="268"/>
      <c r="BA289" s="268"/>
      <c r="BB289" s="268"/>
      <c r="BC289" s="268"/>
      <c r="BD289" s="268"/>
      <c r="BE289" s="268"/>
      <c r="BF289" s="268"/>
      <c r="BG289" s="268"/>
      <c r="BH289" s="268"/>
      <c r="BI289" s="268"/>
      <c r="BJ289" s="268"/>
      <c r="BK289" s="268"/>
      <c r="BL289" s="268"/>
      <c r="BM289" s="268"/>
      <c r="BN289" s="268"/>
      <c r="BO289" s="268"/>
      <c r="BP289" s="268"/>
      <c r="BQ289" s="268"/>
      <c r="BR289" s="268"/>
      <c r="BS289" s="268"/>
      <c r="BT289" s="268"/>
      <c r="BU289" s="268"/>
      <c r="BV289" s="268"/>
      <c r="BW289" s="268"/>
      <c r="BX289" s="268"/>
      <c r="BY289" s="268"/>
      <c r="BZ289" s="268"/>
    </row>
    <row r="290" spans="1:78" s="258" customFormat="1" ht="18" customHeight="1" x14ac:dyDescent="0.2">
      <c r="A290" s="267">
        <v>286</v>
      </c>
      <c r="B290" s="420" t="s">
        <v>683</v>
      </c>
      <c r="C290" s="420" t="s">
        <v>421</v>
      </c>
      <c r="D290" s="249" t="s">
        <v>764</v>
      </c>
      <c r="E290" s="249" t="s">
        <v>1553</v>
      </c>
      <c r="F290" s="249" t="s">
        <v>766</v>
      </c>
      <c r="G290" s="332">
        <v>531</v>
      </c>
      <c r="H290" s="266">
        <f t="shared" si="21"/>
        <v>6372</v>
      </c>
      <c r="I290" s="266">
        <f t="shared" si="22"/>
        <v>44.25</v>
      </c>
      <c r="J290" s="266">
        <f t="shared" ref="J290:J353" si="24">(375/360)*30</f>
        <v>31.250000000000004</v>
      </c>
      <c r="K290" s="405">
        <v>35.4</v>
      </c>
      <c r="L290" s="422">
        <v>0</v>
      </c>
      <c r="M290" s="266">
        <f t="shared" ref="M290:M353" si="25">I290+J290+K290+L290</f>
        <v>110.9</v>
      </c>
      <c r="N290" s="268"/>
      <c r="O290" s="268"/>
      <c r="P290" s="268"/>
      <c r="Q290" s="268"/>
      <c r="R290" s="268"/>
      <c r="S290" s="268"/>
      <c r="T290" s="268"/>
      <c r="U290" s="268"/>
      <c r="V290" s="268"/>
      <c r="W290" s="268"/>
      <c r="X290" s="268"/>
      <c r="Y290" s="268"/>
      <c r="Z290" s="268"/>
      <c r="AA290" s="268"/>
      <c r="AB290" s="268"/>
      <c r="AC290" s="268"/>
      <c r="AD290" s="268"/>
      <c r="AE290" s="268"/>
      <c r="AF290" s="268"/>
      <c r="AG290" s="268"/>
      <c r="AH290" s="268"/>
      <c r="AI290" s="268"/>
      <c r="AJ290" s="268"/>
      <c r="AK290" s="268"/>
      <c r="AL290" s="268"/>
      <c r="AM290" s="268"/>
      <c r="AN290" s="268"/>
      <c r="AO290" s="268"/>
      <c r="AP290" s="268"/>
      <c r="AQ290" s="268"/>
      <c r="AR290" s="268"/>
      <c r="AS290" s="268"/>
      <c r="AT290" s="268"/>
      <c r="AU290" s="268"/>
      <c r="AV290" s="268"/>
      <c r="AW290" s="268"/>
      <c r="AX290" s="268"/>
      <c r="AY290" s="268"/>
      <c r="AZ290" s="268"/>
      <c r="BA290" s="268"/>
      <c r="BB290" s="268"/>
      <c r="BC290" s="268"/>
      <c r="BD290" s="268"/>
      <c r="BE290" s="268"/>
      <c r="BF290" s="268"/>
      <c r="BG290" s="268"/>
      <c r="BH290" s="268"/>
      <c r="BI290" s="268"/>
      <c r="BJ290" s="268"/>
      <c r="BK290" s="268"/>
      <c r="BL290" s="268"/>
      <c r="BM290" s="268"/>
      <c r="BN290" s="268"/>
      <c r="BO290" s="268"/>
      <c r="BP290" s="268"/>
      <c r="BQ290" s="268"/>
      <c r="BR290" s="268"/>
      <c r="BS290" s="268"/>
      <c r="BT290" s="268"/>
      <c r="BU290" s="268"/>
      <c r="BV290" s="268"/>
      <c r="BW290" s="268"/>
      <c r="BX290" s="268"/>
      <c r="BY290" s="268"/>
      <c r="BZ290" s="268"/>
    </row>
    <row r="291" spans="1:78" s="258" customFormat="1" ht="18" customHeight="1" x14ac:dyDescent="0.2">
      <c r="A291" s="265">
        <v>287</v>
      </c>
      <c r="B291" s="420" t="s">
        <v>684</v>
      </c>
      <c r="C291" s="420" t="s">
        <v>421</v>
      </c>
      <c r="D291" s="249" t="s">
        <v>764</v>
      </c>
      <c r="E291" s="249" t="s">
        <v>1556</v>
      </c>
      <c r="F291" s="249" t="s">
        <v>766</v>
      </c>
      <c r="G291" s="332">
        <v>531</v>
      </c>
      <c r="H291" s="266">
        <f t="shared" si="21"/>
        <v>6372</v>
      </c>
      <c r="I291" s="266">
        <f t="shared" si="22"/>
        <v>44.25</v>
      </c>
      <c r="J291" s="266">
        <f t="shared" si="24"/>
        <v>31.250000000000004</v>
      </c>
      <c r="K291" s="405">
        <v>0</v>
      </c>
      <c r="L291" s="422">
        <v>0</v>
      </c>
      <c r="M291" s="266">
        <f t="shared" si="25"/>
        <v>75.5</v>
      </c>
      <c r="N291" s="268"/>
      <c r="O291" s="268"/>
      <c r="P291" s="268"/>
      <c r="Q291" s="268"/>
      <c r="R291" s="268"/>
      <c r="S291" s="268"/>
      <c r="T291" s="268"/>
      <c r="U291" s="268"/>
      <c r="V291" s="268"/>
      <c r="W291" s="268"/>
      <c r="X291" s="268"/>
      <c r="Y291" s="268"/>
      <c r="Z291" s="268"/>
      <c r="AA291" s="268"/>
      <c r="AB291" s="268"/>
      <c r="AC291" s="268"/>
      <c r="AD291" s="268"/>
      <c r="AE291" s="268"/>
      <c r="AF291" s="268"/>
      <c r="AG291" s="268"/>
      <c r="AH291" s="268"/>
      <c r="AI291" s="268"/>
      <c r="AJ291" s="268"/>
      <c r="AK291" s="268"/>
      <c r="AL291" s="268"/>
      <c r="AM291" s="268"/>
      <c r="AN291" s="268"/>
      <c r="AO291" s="268"/>
      <c r="AP291" s="268"/>
      <c r="AQ291" s="268"/>
      <c r="AR291" s="268"/>
      <c r="AS291" s="268"/>
      <c r="AT291" s="268"/>
      <c r="AU291" s="268"/>
      <c r="AV291" s="268"/>
      <c r="AW291" s="268"/>
      <c r="AX291" s="268"/>
      <c r="AY291" s="268"/>
      <c r="AZ291" s="268"/>
      <c r="BA291" s="268"/>
      <c r="BB291" s="268"/>
      <c r="BC291" s="268"/>
      <c r="BD291" s="268"/>
      <c r="BE291" s="268"/>
      <c r="BF291" s="268"/>
      <c r="BG291" s="268"/>
      <c r="BH291" s="268"/>
      <c r="BI291" s="268"/>
      <c r="BJ291" s="268"/>
      <c r="BK291" s="268"/>
      <c r="BL291" s="268"/>
      <c r="BM291" s="268"/>
      <c r="BN291" s="268"/>
      <c r="BO291" s="268"/>
      <c r="BP291" s="268"/>
      <c r="BQ291" s="268"/>
      <c r="BR291" s="268"/>
      <c r="BS291" s="268"/>
      <c r="BT291" s="268"/>
      <c r="BU291" s="268"/>
      <c r="BV291" s="268"/>
      <c r="BW291" s="268"/>
      <c r="BX291" s="268"/>
      <c r="BY291" s="268"/>
      <c r="BZ291" s="268"/>
    </row>
    <row r="292" spans="1:78" s="258" customFormat="1" ht="18" customHeight="1" x14ac:dyDescent="0.2">
      <c r="A292" s="267">
        <v>288</v>
      </c>
      <c r="B292" s="420" t="s">
        <v>685</v>
      </c>
      <c r="C292" s="420" t="s">
        <v>686</v>
      </c>
      <c r="D292" s="249" t="s">
        <v>16</v>
      </c>
      <c r="E292" s="249" t="s">
        <v>1574</v>
      </c>
      <c r="F292" s="249" t="s">
        <v>1947</v>
      </c>
      <c r="G292" s="332">
        <v>1212</v>
      </c>
      <c r="H292" s="266">
        <f t="shared" si="21"/>
        <v>14544</v>
      </c>
      <c r="I292" s="266">
        <f t="shared" si="22"/>
        <v>101</v>
      </c>
      <c r="J292" s="266">
        <f t="shared" si="24"/>
        <v>31.250000000000004</v>
      </c>
      <c r="K292" s="405">
        <v>0</v>
      </c>
      <c r="L292" s="422">
        <v>0</v>
      </c>
      <c r="M292" s="266">
        <f t="shared" si="25"/>
        <v>132.25</v>
      </c>
      <c r="N292" s="268"/>
      <c r="O292" s="268"/>
      <c r="P292" s="268"/>
      <c r="Q292" s="268"/>
      <c r="R292" s="268"/>
      <c r="S292" s="268"/>
      <c r="T292" s="268"/>
      <c r="U292" s="268"/>
      <c r="V292" s="268"/>
      <c r="W292" s="268"/>
      <c r="X292" s="268"/>
      <c r="Y292" s="268"/>
      <c r="Z292" s="268"/>
      <c r="AA292" s="268"/>
      <c r="AB292" s="268"/>
      <c r="AC292" s="268"/>
      <c r="AD292" s="268"/>
      <c r="AE292" s="268"/>
      <c r="AF292" s="268"/>
      <c r="AG292" s="268"/>
      <c r="AH292" s="268"/>
      <c r="AI292" s="268"/>
      <c r="AJ292" s="268"/>
      <c r="AK292" s="268"/>
      <c r="AL292" s="268"/>
      <c r="AM292" s="268"/>
      <c r="AN292" s="268"/>
      <c r="AO292" s="268"/>
      <c r="AP292" s="268"/>
      <c r="AQ292" s="268"/>
      <c r="AR292" s="268"/>
      <c r="AS292" s="268"/>
      <c r="AT292" s="268"/>
      <c r="AU292" s="268"/>
      <c r="AV292" s="268"/>
      <c r="AW292" s="268"/>
      <c r="AX292" s="268"/>
      <c r="AY292" s="268"/>
      <c r="AZ292" s="268"/>
      <c r="BA292" s="268"/>
      <c r="BB292" s="268"/>
      <c r="BC292" s="268"/>
      <c r="BD292" s="268"/>
      <c r="BE292" s="268"/>
      <c r="BF292" s="268"/>
      <c r="BG292" s="268"/>
      <c r="BH292" s="268"/>
      <c r="BI292" s="268"/>
      <c r="BJ292" s="268"/>
      <c r="BK292" s="268"/>
      <c r="BL292" s="268"/>
      <c r="BM292" s="268"/>
      <c r="BN292" s="268"/>
      <c r="BO292" s="268"/>
      <c r="BP292" s="268"/>
      <c r="BQ292" s="268"/>
      <c r="BR292" s="268"/>
      <c r="BS292" s="268"/>
      <c r="BT292" s="268"/>
      <c r="BU292" s="268"/>
      <c r="BV292" s="268"/>
      <c r="BW292" s="268"/>
      <c r="BX292" s="268"/>
      <c r="BY292" s="268"/>
      <c r="BZ292" s="268"/>
    </row>
    <row r="293" spans="1:78" s="258" customFormat="1" ht="18" customHeight="1" x14ac:dyDescent="0.2">
      <c r="A293" s="265">
        <v>289</v>
      </c>
      <c r="B293" s="420" t="s">
        <v>687</v>
      </c>
      <c r="C293" s="420" t="s">
        <v>688</v>
      </c>
      <c r="D293" s="249" t="s">
        <v>16</v>
      </c>
      <c r="E293" s="249" t="s">
        <v>1584</v>
      </c>
      <c r="F293" s="249" t="s">
        <v>1952</v>
      </c>
      <c r="G293" s="332">
        <v>2308</v>
      </c>
      <c r="H293" s="266">
        <f t="shared" si="21"/>
        <v>27696</v>
      </c>
      <c r="I293" s="266">
        <f t="shared" si="22"/>
        <v>192.33333333333334</v>
      </c>
      <c r="J293" s="266">
        <f t="shared" si="24"/>
        <v>31.250000000000004</v>
      </c>
      <c r="K293" s="405">
        <v>0</v>
      </c>
      <c r="L293" s="422">
        <v>0</v>
      </c>
      <c r="M293" s="266">
        <f t="shared" si="25"/>
        <v>223.58333333333334</v>
      </c>
      <c r="N293" s="268"/>
      <c r="O293" s="268"/>
      <c r="P293" s="268"/>
      <c r="Q293" s="268"/>
      <c r="R293" s="268"/>
      <c r="S293" s="268"/>
      <c r="T293" s="268"/>
      <c r="U293" s="268"/>
      <c r="V293" s="268"/>
      <c r="W293" s="268"/>
      <c r="X293" s="268"/>
      <c r="Y293" s="268"/>
      <c r="Z293" s="268"/>
      <c r="AA293" s="268"/>
      <c r="AB293" s="268"/>
      <c r="AC293" s="268"/>
      <c r="AD293" s="268"/>
      <c r="AE293" s="268"/>
      <c r="AF293" s="268"/>
      <c r="AG293" s="268"/>
      <c r="AH293" s="268"/>
      <c r="AI293" s="268"/>
      <c r="AJ293" s="268"/>
      <c r="AK293" s="268"/>
      <c r="AL293" s="268"/>
      <c r="AM293" s="268"/>
      <c r="AN293" s="268"/>
      <c r="AO293" s="268"/>
      <c r="AP293" s="268"/>
      <c r="AQ293" s="268"/>
      <c r="AR293" s="268"/>
      <c r="AS293" s="268"/>
      <c r="AT293" s="268"/>
      <c r="AU293" s="268"/>
      <c r="AV293" s="268"/>
      <c r="AW293" s="268"/>
      <c r="AX293" s="268"/>
      <c r="AY293" s="268"/>
      <c r="AZ293" s="268"/>
      <c r="BA293" s="268"/>
      <c r="BB293" s="268"/>
      <c r="BC293" s="268"/>
      <c r="BD293" s="268"/>
      <c r="BE293" s="268"/>
      <c r="BF293" s="268"/>
      <c r="BG293" s="268"/>
      <c r="BH293" s="268"/>
      <c r="BI293" s="268"/>
      <c r="BJ293" s="268"/>
      <c r="BK293" s="268"/>
      <c r="BL293" s="268"/>
      <c r="BM293" s="268"/>
      <c r="BN293" s="268"/>
      <c r="BO293" s="268"/>
      <c r="BP293" s="268"/>
      <c r="BQ293" s="268"/>
      <c r="BR293" s="268"/>
      <c r="BS293" s="268"/>
      <c r="BT293" s="268"/>
      <c r="BU293" s="268"/>
      <c r="BV293" s="268"/>
      <c r="BW293" s="268"/>
      <c r="BX293" s="268"/>
      <c r="BY293" s="268"/>
      <c r="BZ293" s="268"/>
    </row>
    <row r="294" spans="1:78" s="258" customFormat="1" ht="18" customHeight="1" x14ac:dyDescent="0.2">
      <c r="A294" s="267">
        <v>290</v>
      </c>
      <c r="B294" s="420" t="s">
        <v>689</v>
      </c>
      <c r="C294" s="420" t="s">
        <v>485</v>
      </c>
      <c r="D294" s="249" t="s">
        <v>16</v>
      </c>
      <c r="E294" s="249" t="s">
        <v>1564</v>
      </c>
      <c r="F294" s="249" t="s">
        <v>1947</v>
      </c>
      <c r="G294" s="332">
        <v>1212</v>
      </c>
      <c r="H294" s="266">
        <f t="shared" si="21"/>
        <v>14544</v>
      </c>
      <c r="I294" s="266">
        <f t="shared" si="22"/>
        <v>101</v>
      </c>
      <c r="J294" s="266">
        <f t="shared" si="24"/>
        <v>31.250000000000004</v>
      </c>
      <c r="K294" s="405">
        <v>0</v>
      </c>
      <c r="L294" s="422">
        <v>0</v>
      </c>
      <c r="M294" s="266">
        <f t="shared" si="25"/>
        <v>132.25</v>
      </c>
      <c r="N294" s="268"/>
      <c r="O294" s="268"/>
      <c r="P294" s="268"/>
      <c r="Q294" s="268"/>
      <c r="R294" s="268"/>
      <c r="S294" s="268"/>
      <c r="T294" s="268"/>
      <c r="U294" s="268"/>
      <c r="V294" s="268"/>
      <c r="W294" s="268"/>
      <c r="X294" s="268"/>
      <c r="Y294" s="268"/>
      <c r="Z294" s="268"/>
      <c r="AA294" s="268"/>
      <c r="AB294" s="268"/>
      <c r="AC294" s="268"/>
      <c r="AD294" s="268"/>
      <c r="AE294" s="268"/>
      <c r="AF294" s="268"/>
      <c r="AG294" s="268"/>
      <c r="AH294" s="268"/>
      <c r="AI294" s="268"/>
      <c r="AJ294" s="268"/>
      <c r="AK294" s="268"/>
      <c r="AL294" s="268"/>
      <c r="AM294" s="268"/>
      <c r="AN294" s="268"/>
      <c r="AO294" s="268"/>
      <c r="AP294" s="268"/>
      <c r="AQ294" s="268"/>
      <c r="AR294" s="268"/>
      <c r="AS294" s="268"/>
      <c r="AT294" s="268"/>
      <c r="AU294" s="268"/>
      <c r="AV294" s="268"/>
      <c r="AW294" s="268"/>
      <c r="AX294" s="268"/>
      <c r="AY294" s="268"/>
      <c r="AZ294" s="268"/>
      <c r="BA294" s="268"/>
      <c r="BB294" s="268"/>
      <c r="BC294" s="268"/>
      <c r="BD294" s="268"/>
      <c r="BE294" s="268"/>
      <c r="BF294" s="268"/>
      <c r="BG294" s="268"/>
      <c r="BH294" s="268"/>
      <c r="BI294" s="268"/>
      <c r="BJ294" s="268"/>
      <c r="BK294" s="268"/>
      <c r="BL294" s="268"/>
      <c r="BM294" s="268"/>
      <c r="BN294" s="268"/>
      <c r="BO294" s="268"/>
      <c r="BP294" s="268"/>
      <c r="BQ294" s="268"/>
      <c r="BR294" s="268"/>
      <c r="BS294" s="268"/>
      <c r="BT294" s="268"/>
      <c r="BU294" s="268"/>
      <c r="BV294" s="268"/>
      <c r="BW294" s="268"/>
      <c r="BX294" s="268"/>
      <c r="BY294" s="268"/>
      <c r="BZ294" s="268"/>
    </row>
    <row r="295" spans="1:78" s="258" customFormat="1" ht="18" customHeight="1" x14ac:dyDescent="0.2">
      <c r="A295" s="265">
        <v>291</v>
      </c>
      <c r="B295" s="420" t="s">
        <v>690</v>
      </c>
      <c r="C295" s="420" t="s">
        <v>691</v>
      </c>
      <c r="D295" s="249" t="s">
        <v>16</v>
      </c>
      <c r="E295" s="249" t="s">
        <v>1542</v>
      </c>
      <c r="F295" s="249" t="s">
        <v>1946</v>
      </c>
      <c r="G295" s="332">
        <v>622</v>
      </c>
      <c r="H295" s="266">
        <f t="shared" si="21"/>
        <v>7464</v>
      </c>
      <c r="I295" s="266">
        <f t="shared" si="22"/>
        <v>51.833333333333336</v>
      </c>
      <c r="J295" s="266">
        <f t="shared" si="24"/>
        <v>31.250000000000004</v>
      </c>
      <c r="K295" s="405">
        <v>0</v>
      </c>
      <c r="L295" s="422">
        <v>0</v>
      </c>
      <c r="M295" s="266">
        <f t="shared" si="25"/>
        <v>83.083333333333343</v>
      </c>
      <c r="N295" s="268"/>
      <c r="O295" s="268"/>
      <c r="P295" s="268"/>
      <c r="Q295" s="268"/>
      <c r="R295" s="268"/>
      <c r="S295" s="268"/>
      <c r="T295" s="268"/>
      <c r="U295" s="268"/>
      <c r="V295" s="268"/>
      <c r="W295" s="268"/>
      <c r="X295" s="268"/>
      <c r="Y295" s="268"/>
      <c r="Z295" s="268"/>
      <c r="AA295" s="268"/>
      <c r="AB295" s="268"/>
      <c r="AC295" s="268"/>
      <c r="AD295" s="268"/>
      <c r="AE295" s="268"/>
      <c r="AF295" s="268"/>
      <c r="AG295" s="268"/>
      <c r="AH295" s="268"/>
      <c r="AI295" s="268"/>
      <c r="AJ295" s="268"/>
      <c r="AK295" s="268"/>
      <c r="AL295" s="268"/>
      <c r="AM295" s="268"/>
      <c r="AN295" s="268"/>
      <c r="AO295" s="268"/>
      <c r="AP295" s="268"/>
      <c r="AQ295" s="268"/>
      <c r="AR295" s="268"/>
      <c r="AS295" s="268"/>
      <c r="AT295" s="268"/>
      <c r="AU295" s="268"/>
      <c r="AV295" s="268"/>
      <c r="AW295" s="268"/>
      <c r="AX295" s="268"/>
      <c r="AY295" s="268"/>
      <c r="AZ295" s="268"/>
      <c r="BA295" s="268"/>
      <c r="BB295" s="268"/>
      <c r="BC295" s="268"/>
      <c r="BD295" s="268"/>
      <c r="BE295" s="268"/>
      <c r="BF295" s="268"/>
      <c r="BG295" s="268"/>
      <c r="BH295" s="268"/>
      <c r="BI295" s="268"/>
      <c r="BJ295" s="268"/>
      <c r="BK295" s="268"/>
      <c r="BL295" s="268"/>
      <c r="BM295" s="268"/>
      <c r="BN295" s="268"/>
      <c r="BO295" s="268"/>
      <c r="BP295" s="268"/>
      <c r="BQ295" s="268"/>
      <c r="BR295" s="268"/>
      <c r="BS295" s="268"/>
      <c r="BT295" s="268"/>
      <c r="BU295" s="268"/>
      <c r="BV295" s="268"/>
      <c r="BW295" s="268"/>
      <c r="BX295" s="268"/>
      <c r="BY295" s="268"/>
      <c r="BZ295" s="268"/>
    </row>
    <row r="296" spans="1:78" s="258" customFormat="1" ht="18" customHeight="1" x14ac:dyDescent="0.2">
      <c r="A296" s="267">
        <v>292</v>
      </c>
      <c r="B296" s="420" t="s">
        <v>692</v>
      </c>
      <c r="C296" s="420" t="s">
        <v>453</v>
      </c>
      <c r="D296" s="249" t="s">
        <v>764</v>
      </c>
      <c r="E296" s="249" t="s">
        <v>1543</v>
      </c>
      <c r="F296" s="249" t="s">
        <v>766</v>
      </c>
      <c r="G296" s="332">
        <v>531</v>
      </c>
      <c r="H296" s="266">
        <f t="shared" si="21"/>
        <v>6372</v>
      </c>
      <c r="I296" s="266">
        <f t="shared" si="22"/>
        <v>44.25</v>
      </c>
      <c r="J296" s="266">
        <f t="shared" si="24"/>
        <v>31.250000000000004</v>
      </c>
      <c r="K296" s="405">
        <v>0</v>
      </c>
      <c r="L296" s="422">
        <v>0</v>
      </c>
      <c r="M296" s="266">
        <f t="shared" si="25"/>
        <v>75.5</v>
      </c>
      <c r="N296" s="268"/>
      <c r="O296" s="268"/>
      <c r="P296" s="268"/>
      <c r="Q296" s="268"/>
      <c r="R296" s="268"/>
      <c r="S296" s="268"/>
      <c r="T296" s="268"/>
      <c r="U296" s="268"/>
      <c r="V296" s="268"/>
      <c r="W296" s="268"/>
      <c r="X296" s="268"/>
      <c r="Y296" s="268"/>
      <c r="Z296" s="268"/>
      <c r="AA296" s="268"/>
      <c r="AB296" s="268"/>
      <c r="AC296" s="268"/>
      <c r="AD296" s="268"/>
      <c r="AE296" s="268"/>
      <c r="AF296" s="268"/>
      <c r="AG296" s="268"/>
      <c r="AH296" s="268"/>
      <c r="AI296" s="268"/>
      <c r="AJ296" s="268"/>
      <c r="AK296" s="268"/>
      <c r="AL296" s="268"/>
      <c r="AM296" s="268"/>
      <c r="AN296" s="268"/>
      <c r="AO296" s="268"/>
      <c r="AP296" s="268"/>
      <c r="AQ296" s="268"/>
      <c r="AR296" s="268"/>
      <c r="AS296" s="268"/>
      <c r="AT296" s="268"/>
      <c r="AU296" s="268"/>
      <c r="AV296" s="268"/>
      <c r="AW296" s="268"/>
      <c r="AX296" s="268"/>
      <c r="AY296" s="268"/>
      <c r="AZ296" s="268"/>
      <c r="BA296" s="268"/>
      <c r="BB296" s="268"/>
      <c r="BC296" s="268"/>
      <c r="BD296" s="268"/>
      <c r="BE296" s="268"/>
      <c r="BF296" s="268"/>
      <c r="BG296" s="268"/>
      <c r="BH296" s="268"/>
      <c r="BI296" s="268"/>
      <c r="BJ296" s="268"/>
      <c r="BK296" s="268"/>
      <c r="BL296" s="268"/>
      <c r="BM296" s="268"/>
      <c r="BN296" s="268"/>
      <c r="BO296" s="268"/>
      <c r="BP296" s="268"/>
      <c r="BQ296" s="268"/>
      <c r="BR296" s="268"/>
      <c r="BS296" s="268"/>
      <c r="BT296" s="268"/>
      <c r="BU296" s="268"/>
      <c r="BV296" s="268"/>
      <c r="BW296" s="268"/>
      <c r="BX296" s="268"/>
      <c r="BY296" s="268"/>
      <c r="BZ296" s="268"/>
    </row>
    <row r="297" spans="1:78" s="258" customFormat="1" ht="18" customHeight="1" x14ac:dyDescent="0.2">
      <c r="A297" s="265">
        <v>293</v>
      </c>
      <c r="B297" s="420" t="s">
        <v>693</v>
      </c>
      <c r="C297" s="420" t="s">
        <v>694</v>
      </c>
      <c r="D297" s="249" t="s">
        <v>16</v>
      </c>
      <c r="E297" s="249" t="s">
        <v>1595</v>
      </c>
      <c r="F297" s="249" t="s">
        <v>1959</v>
      </c>
      <c r="G297" s="332">
        <v>901</v>
      </c>
      <c r="H297" s="266">
        <f t="shared" si="21"/>
        <v>10812</v>
      </c>
      <c r="I297" s="266">
        <f t="shared" si="22"/>
        <v>75.083333333333329</v>
      </c>
      <c r="J297" s="266">
        <f t="shared" si="24"/>
        <v>31.250000000000004</v>
      </c>
      <c r="K297" s="405">
        <v>0</v>
      </c>
      <c r="L297" s="422">
        <v>0</v>
      </c>
      <c r="M297" s="266">
        <f t="shared" si="25"/>
        <v>106.33333333333333</v>
      </c>
      <c r="N297" s="268"/>
      <c r="O297" s="268"/>
      <c r="P297" s="268"/>
      <c r="Q297" s="268"/>
      <c r="R297" s="268"/>
      <c r="S297" s="268"/>
      <c r="T297" s="268"/>
      <c r="U297" s="268"/>
      <c r="V297" s="268"/>
      <c r="W297" s="268"/>
      <c r="X297" s="268"/>
      <c r="Y297" s="268"/>
      <c r="Z297" s="268"/>
      <c r="AA297" s="268"/>
      <c r="AB297" s="268"/>
      <c r="AC297" s="268"/>
      <c r="AD297" s="268"/>
      <c r="AE297" s="268"/>
      <c r="AF297" s="268"/>
      <c r="AG297" s="268"/>
      <c r="AH297" s="268"/>
      <c r="AI297" s="268"/>
      <c r="AJ297" s="268"/>
      <c r="AK297" s="268"/>
      <c r="AL297" s="268"/>
      <c r="AM297" s="268"/>
      <c r="AN297" s="268"/>
      <c r="AO297" s="268"/>
      <c r="AP297" s="268"/>
      <c r="AQ297" s="268"/>
      <c r="AR297" s="268"/>
      <c r="AS297" s="268"/>
      <c r="AT297" s="268"/>
      <c r="AU297" s="268"/>
      <c r="AV297" s="268"/>
      <c r="AW297" s="268"/>
      <c r="AX297" s="268"/>
      <c r="AY297" s="268"/>
      <c r="AZ297" s="268"/>
      <c r="BA297" s="268"/>
      <c r="BB297" s="268"/>
      <c r="BC297" s="268"/>
      <c r="BD297" s="268"/>
      <c r="BE297" s="268"/>
      <c r="BF297" s="268"/>
      <c r="BG297" s="268"/>
      <c r="BH297" s="268"/>
      <c r="BI297" s="268"/>
      <c r="BJ297" s="268"/>
      <c r="BK297" s="268"/>
      <c r="BL297" s="268"/>
      <c r="BM297" s="268"/>
      <c r="BN297" s="268"/>
      <c r="BO297" s="268"/>
      <c r="BP297" s="268"/>
      <c r="BQ297" s="268"/>
      <c r="BR297" s="268"/>
      <c r="BS297" s="268"/>
      <c r="BT297" s="268"/>
      <c r="BU297" s="268"/>
      <c r="BV297" s="268"/>
      <c r="BW297" s="268"/>
      <c r="BX297" s="268"/>
      <c r="BY297" s="268"/>
      <c r="BZ297" s="268"/>
    </row>
    <row r="298" spans="1:78" s="258" customFormat="1" ht="18" customHeight="1" x14ac:dyDescent="0.2">
      <c r="A298" s="267">
        <v>294</v>
      </c>
      <c r="B298" s="420" t="s">
        <v>1740</v>
      </c>
      <c r="C298" s="426" t="s">
        <v>412</v>
      </c>
      <c r="D298" s="249" t="s">
        <v>16</v>
      </c>
      <c r="E298" s="249" t="s">
        <v>1539</v>
      </c>
      <c r="F298" s="249" t="s">
        <v>1949</v>
      </c>
      <c r="G298" s="332">
        <v>721</v>
      </c>
      <c r="H298" s="266">
        <f t="shared" si="21"/>
        <v>8652</v>
      </c>
      <c r="I298" s="266">
        <f t="shared" si="22"/>
        <v>60.083333333333336</v>
      </c>
      <c r="J298" s="266">
        <f t="shared" si="24"/>
        <v>31.250000000000004</v>
      </c>
      <c r="K298" s="405">
        <v>0</v>
      </c>
      <c r="L298" s="422">
        <v>0</v>
      </c>
      <c r="M298" s="266">
        <f t="shared" si="25"/>
        <v>91.333333333333343</v>
      </c>
      <c r="N298" s="268"/>
      <c r="O298" s="268"/>
      <c r="P298" s="268"/>
      <c r="Q298" s="268"/>
      <c r="R298" s="268"/>
      <c r="S298" s="268"/>
      <c r="T298" s="268"/>
      <c r="U298" s="268"/>
      <c r="V298" s="268"/>
      <c r="W298" s="268"/>
      <c r="X298" s="268"/>
      <c r="Y298" s="268"/>
      <c r="Z298" s="268"/>
      <c r="AA298" s="268"/>
      <c r="AB298" s="268"/>
      <c r="AC298" s="268"/>
      <c r="AD298" s="268"/>
      <c r="AE298" s="268"/>
      <c r="AF298" s="268"/>
      <c r="AG298" s="268"/>
      <c r="AH298" s="268"/>
      <c r="AI298" s="268"/>
      <c r="AJ298" s="268"/>
      <c r="AK298" s="268"/>
      <c r="AL298" s="268"/>
      <c r="AM298" s="268"/>
      <c r="AN298" s="268"/>
      <c r="AO298" s="268"/>
      <c r="AP298" s="268"/>
      <c r="AQ298" s="268"/>
      <c r="AR298" s="268"/>
      <c r="AS298" s="268"/>
      <c r="AT298" s="268"/>
      <c r="AU298" s="268"/>
      <c r="AV298" s="268"/>
      <c r="AW298" s="268"/>
      <c r="AX298" s="268"/>
      <c r="AY298" s="268"/>
      <c r="AZ298" s="268"/>
      <c r="BA298" s="268"/>
      <c r="BB298" s="268"/>
      <c r="BC298" s="268"/>
      <c r="BD298" s="268"/>
      <c r="BE298" s="268"/>
      <c r="BF298" s="268"/>
      <c r="BG298" s="268"/>
      <c r="BH298" s="268"/>
      <c r="BI298" s="268"/>
      <c r="BJ298" s="268"/>
      <c r="BK298" s="268"/>
      <c r="BL298" s="268"/>
      <c r="BM298" s="268"/>
      <c r="BN298" s="268"/>
      <c r="BO298" s="268"/>
      <c r="BP298" s="268"/>
      <c r="BQ298" s="268"/>
      <c r="BR298" s="268"/>
      <c r="BS298" s="268"/>
      <c r="BT298" s="268"/>
      <c r="BU298" s="268"/>
      <c r="BV298" s="268"/>
      <c r="BW298" s="268"/>
      <c r="BX298" s="268"/>
      <c r="BY298" s="268"/>
      <c r="BZ298" s="268"/>
    </row>
    <row r="299" spans="1:78" s="258" customFormat="1" ht="18" customHeight="1" x14ac:dyDescent="0.2">
      <c r="A299" s="265">
        <v>295</v>
      </c>
      <c r="B299" s="420" t="s">
        <v>1741</v>
      </c>
      <c r="C299" s="426" t="s">
        <v>412</v>
      </c>
      <c r="D299" s="249" t="s">
        <v>16</v>
      </c>
      <c r="E299" s="249" t="s">
        <v>1539</v>
      </c>
      <c r="F299" s="249" t="s">
        <v>1949</v>
      </c>
      <c r="G299" s="332">
        <v>721</v>
      </c>
      <c r="H299" s="266">
        <f t="shared" si="21"/>
        <v>8652</v>
      </c>
      <c r="I299" s="266">
        <f t="shared" si="22"/>
        <v>60.083333333333336</v>
      </c>
      <c r="J299" s="266">
        <f t="shared" si="24"/>
        <v>31.250000000000004</v>
      </c>
      <c r="K299" s="405">
        <v>0</v>
      </c>
      <c r="L299" s="422">
        <v>0</v>
      </c>
      <c r="M299" s="266">
        <f t="shared" si="25"/>
        <v>91.333333333333343</v>
      </c>
      <c r="N299" s="268"/>
      <c r="O299" s="268"/>
      <c r="P299" s="268"/>
      <c r="Q299" s="268"/>
      <c r="R299" s="268"/>
      <c r="S299" s="268"/>
      <c r="T299" s="268"/>
      <c r="U299" s="268"/>
      <c r="V299" s="268"/>
      <c r="W299" s="268"/>
      <c r="X299" s="268"/>
      <c r="Y299" s="268"/>
      <c r="Z299" s="268"/>
      <c r="AA299" s="268"/>
      <c r="AB299" s="268"/>
      <c r="AC299" s="268"/>
      <c r="AD299" s="268"/>
      <c r="AE299" s="268"/>
      <c r="AF299" s="268"/>
      <c r="AG299" s="268"/>
      <c r="AH299" s="268"/>
      <c r="AI299" s="268"/>
      <c r="AJ299" s="268"/>
      <c r="AK299" s="268"/>
      <c r="AL299" s="268"/>
      <c r="AM299" s="268"/>
      <c r="AN299" s="268"/>
      <c r="AO299" s="268"/>
      <c r="AP299" s="268"/>
      <c r="AQ299" s="268"/>
      <c r="AR299" s="268"/>
      <c r="AS299" s="268"/>
      <c r="AT299" s="268"/>
      <c r="AU299" s="268"/>
      <c r="AV299" s="268"/>
      <c r="AW299" s="268"/>
      <c r="AX299" s="268"/>
      <c r="AY299" s="268"/>
      <c r="AZ299" s="268"/>
      <c r="BA299" s="268"/>
      <c r="BB299" s="268"/>
      <c r="BC299" s="268"/>
      <c r="BD299" s="268"/>
      <c r="BE299" s="268"/>
      <c r="BF299" s="268"/>
      <c r="BG299" s="268"/>
      <c r="BH299" s="268"/>
      <c r="BI299" s="268"/>
      <c r="BJ299" s="268"/>
      <c r="BK299" s="268"/>
      <c r="BL299" s="268"/>
      <c r="BM299" s="268"/>
      <c r="BN299" s="268"/>
      <c r="BO299" s="268"/>
      <c r="BP299" s="268"/>
      <c r="BQ299" s="268"/>
      <c r="BR299" s="268"/>
      <c r="BS299" s="268"/>
      <c r="BT299" s="268"/>
      <c r="BU299" s="268"/>
      <c r="BV299" s="268"/>
      <c r="BW299" s="268"/>
      <c r="BX299" s="268"/>
      <c r="BY299" s="268"/>
      <c r="BZ299" s="268"/>
    </row>
    <row r="300" spans="1:78" s="258" customFormat="1" ht="18" customHeight="1" x14ac:dyDescent="0.2">
      <c r="A300" s="267">
        <v>296</v>
      </c>
      <c r="B300" s="420" t="s">
        <v>695</v>
      </c>
      <c r="C300" s="420" t="s">
        <v>631</v>
      </c>
      <c r="D300" s="249" t="s">
        <v>764</v>
      </c>
      <c r="E300" s="249" t="s">
        <v>1556</v>
      </c>
      <c r="F300" s="249" t="s">
        <v>766</v>
      </c>
      <c r="G300" s="332">
        <v>531</v>
      </c>
      <c r="H300" s="266">
        <f t="shared" si="21"/>
        <v>6372</v>
      </c>
      <c r="I300" s="266">
        <f t="shared" si="22"/>
        <v>44.25</v>
      </c>
      <c r="J300" s="266">
        <f t="shared" si="24"/>
        <v>31.250000000000004</v>
      </c>
      <c r="K300" s="405">
        <v>0</v>
      </c>
      <c r="L300" s="422">
        <v>0</v>
      </c>
      <c r="M300" s="266">
        <f t="shared" si="25"/>
        <v>75.5</v>
      </c>
      <c r="N300" s="268"/>
      <c r="O300" s="268"/>
      <c r="P300" s="268"/>
      <c r="Q300" s="268"/>
      <c r="R300" s="268"/>
      <c r="S300" s="268"/>
      <c r="T300" s="268"/>
      <c r="U300" s="268"/>
      <c r="V300" s="268"/>
      <c r="W300" s="268"/>
      <c r="X300" s="268"/>
      <c r="Y300" s="268"/>
      <c r="Z300" s="268"/>
      <c r="AA300" s="268"/>
      <c r="AB300" s="268"/>
      <c r="AC300" s="268"/>
      <c r="AD300" s="268"/>
      <c r="AE300" s="268"/>
      <c r="AF300" s="268"/>
      <c r="AG300" s="268"/>
      <c r="AH300" s="268"/>
      <c r="AI300" s="268"/>
      <c r="AJ300" s="268"/>
      <c r="AK300" s="268"/>
      <c r="AL300" s="268"/>
      <c r="AM300" s="268"/>
      <c r="AN300" s="268"/>
      <c r="AO300" s="268"/>
      <c r="AP300" s="268"/>
      <c r="AQ300" s="268"/>
      <c r="AR300" s="268"/>
      <c r="AS300" s="268"/>
      <c r="AT300" s="268"/>
      <c r="AU300" s="268"/>
      <c r="AV300" s="268"/>
      <c r="AW300" s="268"/>
      <c r="AX300" s="268"/>
      <c r="AY300" s="268"/>
      <c r="AZ300" s="268"/>
      <c r="BA300" s="268"/>
      <c r="BB300" s="268"/>
      <c r="BC300" s="268"/>
      <c r="BD300" s="268"/>
      <c r="BE300" s="268"/>
      <c r="BF300" s="268"/>
      <c r="BG300" s="268"/>
      <c r="BH300" s="268"/>
      <c r="BI300" s="268"/>
      <c r="BJ300" s="268"/>
      <c r="BK300" s="268"/>
      <c r="BL300" s="268"/>
      <c r="BM300" s="268"/>
      <c r="BN300" s="268"/>
      <c r="BO300" s="268"/>
      <c r="BP300" s="268"/>
      <c r="BQ300" s="268"/>
      <c r="BR300" s="268"/>
      <c r="BS300" s="268"/>
      <c r="BT300" s="268"/>
      <c r="BU300" s="268"/>
      <c r="BV300" s="268"/>
      <c r="BW300" s="268"/>
      <c r="BX300" s="268"/>
      <c r="BY300" s="268"/>
      <c r="BZ300" s="268"/>
    </row>
    <row r="301" spans="1:78" s="258" customFormat="1" ht="18" customHeight="1" x14ac:dyDescent="0.2">
      <c r="A301" s="265">
        <v>297</v>
      </c>
      <c r="B301" s="420" t="s">
        <v>696</v>
      </c>
      <c r="C301" s="420" t="s">
        <v>455</v>
      </c>
      <c r="D301" s="249" t="s">
        <v>16</v>
      </c>
      <c r="E301" s="249" t="s">
        <v>1552</v>
      </c>
      <c r="F301" s="249" t="s">
        <v>1958</v>
      </c>
      <c r="G301" s="332">
        <v>2254</v>
      </c>
      <c r="H301" s="266">
        <f t="shared" si="21"/>
        <v>27048</v>
      </c>
      <c r="I301" s="266">
        <f t="shared" si="22"/>
        <v>187.83333333333334</v>
      </c>
      <c r="J301" s="266">
        <f t="shared" si="24"/>
        <v>31.250000000000004</v>
      </c>
      <c r="K301" s="405">
        <v>0</v>
      </c>
      <c r="L301" s="422">
        <v>0</v>
      </c>
      <c r="M301" s="266">
        <f t="shared" si="25"/>
        <v>219.08333333333334</v>
      </c>
      <c r="N301" s="268"/>
      <c r="O301" s="268"/>
      <c r="P301" s="268"/>
      <c r="Q301" s="268"/>
      <c r="R301" s="268"/>
      <c r="S301" s="268"/>
      <c r="T301" s="268"/>
      <c r="U301" s="268"/>
      <c r="V301" s="268"/>
      <c r="W301" s="268"/>
      <c r="X301" s="268"/>
      <c r="Y301" s="268"/>
      <c r="Z301" s="268"/>
      <c r="AA301" s="268"/>
      <c r="AB301" s="268"/>
      <c r="AC301" s="268"/>
      <c r="AD301" s="268"/>
      <c r="AE301" s="268"/>
      <c r="AF301" s="268"/>
      <c r="AG301" s="268"/>
      <c r="AH301" s="268"/>
      <c r="AI301" s="268"/>
      <c r="AJ301" s="268"/>
      <c r="AK301" s="268"/>
      <c r="AL301" s="268"/>
      <c r="AM301" s="268"/>
      <c r="AN301" s="268"/>
      <c r="AO301" s="268"/>
      <c r="AP301" s="268"/>
      <c r="AQ301" s="268"/>
      <c r="AR301" s="268"/>
      <c r="AS301" s="268"/>
      <c r="AT301" s="268"/>
      <c r="AU301" s="268"/>
      <c r="AV301" s="268"/>
      <c r="AW301" s="268"/>
      <c r="AX301" s="268"/>
      <c r="AY301" s="268"/>
      <c r="AZ301" s="268"/>
      <c r="BA301" s="268"/>
      <c r="BB301" s="268"/>
      <c r="BC301" s="268"/>
      <c r="BD301" s="268"/>
      <c r="BE301" s="268"/>
      <c r="BF301" s="268"/>
      <c r="BG301" s="268"/>
      <c r="BH301" s="268"/>
      <c r="BI301" s="268"/>
      <c r="BJ301" s="268"/>
      <c r="BK301" s="268"/>
      <c r="BL301" s="268"/>
      <c r="BM301" s="268"/>
      <c r="BN301" s="268"/>
      <c r="BO301" s="268"/>
      <c r="BP301" s="268"/>
      <c r="BQ301" s="268"/>
      <c r="BR301" s="268"/>
      <c r="BS301" s="268"/>
      <c r="BT301" s="268"/>
      <c r="BU301" s="268"/>
      <c r="BV301" s="268"/>
      <c r="BW301" s="268"/>
      <c r="BX301" s="268"/>
      <c r="BY301" s="268"/>
      <c r="BZ301" s="268"/>
    </row>
    <row r="302" spans="1:78" s="258" customFormat="1" ht="18" customHeight="1" x14ac:dyDescent="0.2">
      <c r="A302" s="267">
        <v>298</v>
      </c>
      <c r="B302" s="420" t="s">
        <v>1518</v>
      </c>
      <c r="C302" s="420" t="s">
        <v>400</v>
      </c>
      <c r="D302" s="249" t="s">
        <v>16</v>
      </c>
      <c r="E302" s="249" t="s">
        <v>1539</v>
      </c>
      <c r="F302" s="249" t="s">
        <v>1945</v>
      </c>
      <c r="G302" s="332">
        <v>393</v>
      </c>
      <c r="H302" s="266">
        <f t="shared" si="21"/>
        <v>4716</v>
      </c>
      <c r="I302" s="266">
        <f t="shared" si="22"/>
        <v>32.75</v>
      </c>
      <c r="J302" s="266">
        <f t="shared" si="24"/>
        <v>31.250000000000004</v>
      </c>
      <c r="K302" s="405">
        <v>0</v>
      </c>
      <c r="L302" s="422">
        <v>0</v>
      </c>
      <c r="M302" s="266">
        <f t="shared" si="25"/>
        <v>64</v>
      </c>
      <c r="N302" s="268"/>
      <c r="O302" s="268"/>
      <c r="P302" s="268"/>
      <c r="Q302" s="268"/>
      <c r="R302" s="268"/>
      <c r="S302" s="268"/>
      <c r="T302" s="268"/>
      <c r="U302" s="268"/>
      <c r="V302" s="268"/>
      <c r="W302" s="268"/>
      <c r="X302" s="268"/>
      <c r="Y302" s="268"/>
      <c r="Z302" s="268"/>
      <c r="AA302" s="268"/>
      <c r="AB302" s="268"/>
      <c r="AC302" s="268"/>
      <c r="AD302" s="268"/>
      <c r="AE302" s="268"/>
      <c r="AF302" s="268"/>
      <c r="AG302" s="268"/>
      <c r="AH302" s="268"/>
      <c r="AI302" s="268"/>
      <c r="AJ302" s="268"/>
      <c r="AK302" s="268"/>
      <c r="AL302" s="268"/>
      <c r="AM302" s="268"/>
      <c r="AN302" s="268"/>
      <c r="AO302" s="268"/>
      <c r="AP302" s="268"/>
      <c r="AQ302" s="268"/>
      <c r="AR302" s="268"/>
      <c r="AS302" s="268"/>
      <c r="AT302" s="268"/>
      <c r="AU302" s="268"/>
      <c r="AV302" s="268"/>
      <c r="AW302" s="268"/>
      <c r="AX302" s="268"/>
      <c r="AY302" s="268"/>
      <c r="AZ302" s="268"/>
      <c r="BA302" s="268"/>
      <c r="BB302" s="268"/>
      <c r="BC302" s="268"/>
      <c r="BD302" s="268"/>
      <c r="BE302" s="268"/>
      <c r="BF302" s="268"/>
      <c r="BG302" s="268"/>
      <c r="BH302" s="268"/>
      <c r="BI302" s="268"/>
      <c r="BJ302" s="268"/>
      <c r="BK302" s="268"/>
      <c r="BL302" s="268"/>
      <c r="BM302" s="268"/>
      <c r="BN302" s="268"/>
      <c r="BO302" s="268"/>
      <c r="BP302" s="268"/>
      <c r="BQ302" s="268"/>
      <c r="BR302" s="268"/>
      <c r="BS302" s="268"/>
      <c r="BT302" s="268"/>
      <c r="BU302" s="268"/>
      <c r="BV302" s="268"/>
      <c r="BW302" s="268"/>
      <c r="BX302" s="268"/>
      <c r="BY302" s="268"/>
      <c r="BZ302" s="268"/>
    </row>
    <row r="303" spans="1:78" s="258" customFormat="1" ht="18" customHeight="1" x14ac:dyDescent="0.2">
      <c r="A303" s="265">
        <v>299</v>
      </c>
      <c r="B303" s="420" t="s">
        <v>697</v>
      </c>
      <c r="C303" s="420" t="s">
        <v>698</v>
      </c>
      <c r="D303" s="249" t="s">
        <v>16</v>
      </c>
      <c r="E303" s="249" t="s">
        <v>1542</v>
      </c>
      <c r="F303" s="249" t="s">
        <v>1952</v>
      </c>
      <c r="G303" s="332">
        <v>2308</v>
      </c>
      <c r="H303" s="266">
        <f t="shared" si="21"/>
        <v>27696</v>
      </c>
      <c r="I303" s="266">
        <f t="shared" si="22"/>
        <v>192.33333333333334</v>
      </c>
      <c r="J303" s="266">
        <f t="shared" si="24"/>
        <v>31.250000000000004</v>
      </c>
      <c r="K303" s="405">
        <v>0</v>
      </c>
      <c r="L303" s="422">
        <v>0</v>
      </c>
      <c r="M303" s="266">
        <f t="shared" si="25"/>
        <v>223.58333333333334</v>
      </c>
      <c r="N303" s="268"/>
      <c r="O303" s="268"/>
      <c r="P303" s="268"/>
      <c r="Q303" s="268"/>
      <c r="R303" s="268"/>
      <c r="S303" s="268"/>
      <c r="T303" s="268"/>
      <c r="U303" s="268"/>
      <c r="V303" s="268"/>
      <c r="W303" s="268"/>
      <c r="X303" s="268"/>
      <c r="Y303" s="268"/>
      <c r="Z303" s="268"/>
      <c r="AA303" s="268"/>
      <c r="AB303" s="268"/>
      <c r="AC303" s="268"/>
      <c r="AD303" s="268"/>
      <c r="AE303" s="268"/>
      <c r="AF303" s="268"/>
      <c r="AG303" s="268"/>
      <c r="AH303" s="268"/>
      <c r="AI303" s="268"/>
      <c r="AJ303" s="268"/>
      <c r="AK303" s="268"/>
      <c r="AL303" s="268"/>
      <c r="AM303" s="268"/>
      <c r="AN303" s="268"/>
      <c r="AO303" s="268"/>
      <c r="AP303" s="268"/>
      <c r="AQ303" s="268"/>
      <c r="AR303" s="268"/>
      <c r="AS303" s="268"/>
      <c r="AT303" s="268"/>
      <c r="AU303" s="268"/>
      <c r="AV303" s="268"/>
      <c r="AW303" s="268"/>
      <c r="AX303" s="268"/>
      <c r="AY303" s="268"/>
      <c r="AZ303" s="268"/>
      <c r="BA303" s="268"/>
      <c r="BB303" s="268"/>
      <c r="BC303" s="268"/>
      <c r="BD303" s="268"/>
      <c r="BE303" s="268"/>
      <c r="BF303" s="268"/>
      <c r="BG303" s="268"/>
      <c r="BH303" s="268"/>
      <c r="BI303" s="268"/>
      <c r="BJ303" s="268"/>
      <c r="BK303" s="268"/>
      <c r="BL303" s="268"/>
      <c r="BM303" s="268"/>
      <c r="BN303" s="268"/>
      <c r="BO303" s="268"/>
      <c r="BP303" s="268"/>
      <c r="BQ303" s="268"/>
      <c r="BR303" s="268"/>
      <c r="BS303" s="268"/>
      <c r="BT303" s="268"/>
      <c r="BU303" s="268"/>
      <c r="BV303" s="268"/>
      <c r="BW303" s="268"/>
      <c r="BX303" s="268"/>
      <c r="BY303" s="268"/>
      <c r="BZ303" s="268"/>
    </row>
    <row r="304" spans="1:78" s="258" customFormat="1" ht="18" customHeight="1" x14ac:dyDescent="0.2">
      <c r="A304" s="267">
        <v>300</v>
      </c>
      <c r="B304" s="420" t="s">
        <v>699</v>
      </c>
      <c r="C304" s="420" t="s">
        <v>517</v>
      </c>
      <c r="D304" s="249" t="s">
        <v>16</v>
      </c>
      <c r="E304" s="249" t="s">
        <v>1539</v>
      </c>
      <c r="F304" s="249" t="s">
        <v>1945</v>
      </c>
      <c r="G304" s="332">
        <v>463</v>
      </c>
      <c r="H304" s="266">
        <f t="shared" si="21"/>
        <v>5556</v>
      </c>
      <c r="I304" s="266">
        <f t="shared" si="22"/>
        <v>38.583333333333336</v>
      </c>
      <c r="J304" s="266">
        <f t="shared" si="24"/>
        <v>31.250000000000004</v>
      </c>
      <c r="K304" s="405">
        <v>0</v>
      </c>
      <c r="L304" s="422">
        <v>0</v>
      </c>
      <c r="M304" s="266">
        <f t="shared" si="25"/>
        <v>69.833333333333343</v>
      </c>
      <c r="N304" s="268"/>
      <c r="O304" s="268"/>
      <c r="P304" s="268"/>
      <c r="Q304" s="268"/>
      <c r="R304" s="268"/>
      <c r="S304" s="268"/>
      <c r="T304" s="268"/>
      <c r="U304" s="268"/>
      <c r="V304" s="268"/>
      <c r="W304" s="268"/>
      <c r="X304" s="268"/>
      <c r="Y304" s="268"/>
      <c r="Z304" s="268"/>
      <c r="AA304" s="268"/>
      <c r="AB304" s="268"/>
      <c r="AC304" s="268"/>
      <c r="AD304" s="268"/>
      <c r="AE304" s="268"/>
      <c r="AF304" s="268"/>
      <c r="AG304" s="268"/>
      <c r="AH304" s="268"/>
      <c r="AI304" s="268"/>
      <c r="AJ304" s="268"/>
      <c r="AK304" s="268"/>
      <c r="AL304" s="268"/>
      <c r="AM304" s="268"/>
      <c r="AN304" s="268"/>
      <c r="AO304" s="268"/>
      <c r="AP304" s="268"/>
      <c r="AQ304" s="268"/>
      <c r="AR304" s="268"/>
      <c r="AS304" s="268"/>
      <c r="AT304" s="268"/>
      <c r="AU304" s="268"/>
      <c r="AV304" s="268"/>
      <c r="AW304" s="268"/>
      <c r="AX304" s="268"/>
      <c r="AY304" s="268"/>
      <c r="AZ304" s="268"/>
      <c r="BA304" s="268"/>
      <c r="BB304" s="268"/>
      <c r="BC304" s="268"/>
      <c r="BD304" s="268"/>
      <c r="BE304" s="268"/>
      <c r="BF304" s="268"/>
      <c r="BG304" s="268"/>
      <c r="BH304" s="268"/>
      <c r="BI304" s="268"/>
      <c r="BJ304" s="268"/>
      <c r="BK304" s="268"/>
      <c r="BL304" s="268"/>
      <c r="BM304" s="268"/>
      <c r="BN304" s="268"/>
      <c r="BO304" s="268"/>
      <c r="BP304" s="268"/>
      <c r="BQ304" s="268"/>
      <c r="BR304" s="268"/>
      <c r="BS304" s="268"/>
      <c r="BT304" s="268"/>
      <c r="BU304" s="268"/>
      <c r="BV304" s="268"/>
      <c r="BW304" s="268"/>
      <c r="BX304" s="268"/>
      <c r="BY304" s="268"/>
      <c r="BZ304" s="268"/>
    </row>
    <row r="305" spans="1:78" s="258" customFormat="1" ht="18" customHeight="1" x14ac:dyDescent="0.2">
      <c r="A305" s="265">
        <v>301</v>
      </c>
      <c r="B305" s="420" t="s">
        <v>700</v>
      </c>
      <c r="C305" s="420" t="s">
        <v>465</v>
      </c>
      <c r="D305" s="249" t="s">
        <v>764</v>
      </c>
      <c r="E305" s="249" t="s">
        <v>1553</v>
      </c>
      <c r="F305" s="249" t="s">
        <v>766</v>
      </c>
      <c r="G305" s="332">
        <v>531</v>
      </c>
      <c r="H305" s="266">
        <f t="shared" si="21"/>
        <v>6372</v>
      </c>
      <c r="I305" s="266">
        <f t="shared" si="22"/>
        <v>44.25</v>
      </c>
      <c r="J305" s="266">
        <f t="shared" si="24"/>
        <v>31.250000000000004</v>
      </c>
      <c r="K305" s="405">
        <v>35.4</v>
      </c>
      <c r="L305" s="422">
        <v>0</v>
      </c>
      <c r="M305" s="266">
        <f t="shared" si="25"/>
        <v>110.9</v>
      </c>
      <c r="N305" s="268"/>
      <c r="O305" s="268"/>
      <c r="P305" s="268"/>
      <c r="Q305" s="268"/>
      <c r="R305" s="268"/>
      <c r="S305" s="268"/>
      <c r="T305" s="268"/>
      <c r="U305" s="268"/>
      <c r="V305" s="268"/>
      <c r="W305" s="268"/>
      <c r="X305" s="268"/>
      <c r="Y305" s="268"/>
      <c r="Z305" s="268"/>
      <c r="AA305" s="268"/>
      <c r="AB305" s="268"/>
      <c r="AC305" s="268"/>
      <c r="AD305" s="268"/>
      <c r="AE305" s="268"/>
      <c r="AF305" s="268"/>
      <c r="AG305" s="268"/>
      <c r="AH305" s="268"/>
      <c r="AI305" s="268"/>
      <c r="AJ305" s="268"/>
      <c r="AK305" s="268"/>
      <c r="AL305" s="268"/>
      <c r="AM305" s="268"/>
      <c r="AN305" s="268"/>
      <c r="AO305" s="268"/>
      <c r="AP305" s="268"/>
      <c r="AQ305" s="268"/>
      <c r="AR305" s="268"/>
      <c r="AS305" s="268"/>
      <c r="AT305" s="268"/>
      <c r="AU305" s="268"/>
      <c r="AV305" s="268"/>
      <c r="AW305" s="268"/>
      <c r="AX305" s="268"/>
      <c r="AY305" s="268"/>
      <c r="AZ305" s="268"/>
      <c r="BA305" s="268"/>
      <c r="BB305" s="268"/>
      <c r="BC305" s="268"/>
      <c r="BD305" s="268"/>
      <c r="BE305" s="268"/>
      <c r="BF305" s="268"/>
      <c r="BG305" s="268"/>
      <c r="BH305" s="268"/>
      <c r="BI305" s="268"/>
      <c r="BJ305" s="268"/>
      <c r="BK305" s="268"/>
      <c r="BL305" s="268"/>
      <c r="BM305" s="268"/>
      <c r="BN305" s="268"/>
      <c r="BO305" s="268"/>
      <c r="BP305" s="268"/>
      <c r="BQ305" s="268"/>
      <c r="BR305" s="268"/>
      <c r="BS305" s="268"/>
      <c r="BT305" s="268"/>
      <c r="BU305" s="268"/>
      <c r="BV305" s="268"/>
      <c r="BW305" s="268"/>
      <c r="BX305" s="268"/>
      <c r="BY305" s="268"/>
      <c r="BZ305" s="268"/>
    </row>
    <row r="306" spans="1:78" s="258" customFormat="1" ht="18" customHeight="1" x14ac:dyDescent="0.2">
      <c r="A306" s="267">
        <v>302</v>
      </c>
      <c r="B306" s="420" t="s">
        <v>1742</v>
      </c>
      <c r="C306" s="426" t="s">
        <v>1743</v>
      </c>
      <c r="D306" s="249" t="s">
        <v>16</v>
      </c>
      <c r="E306" s="249" t="s">
        <v>1539</v>
      </c>
      <c r="F306" s="249" t="s">
        <v>1945</v>
      </c>
      <c r="G306" s="332">
        <v>463</v>
      </c>
      <c r="H306" s="266">
        <f t="shared" si="21"/>
        <v>5556</v>
      </c>
      <c r="I306" s="266">
        <f t="shared" si="22"/>
        <v>38.583333333333336</v>
      </c>
      <c r="J306" s="266">
        <f t="shared" si="24"/>
        <v>31.250000000000004</v>
      </c>
      <c r="K306" s="405">
        <v>0</v>
      </c>
      <c r="L306" s="422">
        <v>0</v>
      </c>
      <c r="M306" s="266">
        <f t="shared" si="25"/>
        <v>69.833333333333343</v>
      </c>
      <c r="N306" s="268"/>
      <c r="O306" s="268"/>
      <c r="P306" s="268"/>
      <c r="Q306" s="268"/>
      <c r="R306" s="268"/>
      <c r="S306" s="268"/>
      <c r="T306" s="268"/>
      <c r="U306" s="268"/>
      <c r="V306" s="268"/>
      <c r="W306" s="268"/>
      <c r="X306" s="268"/>
      <c r="Y306" s="268"/>
      <c r="Z306" s="268"/>
      <c r="AA306" s="268"/>
      <c r="AB306" s="268"/>
      <c r="AC306" s="268"/>
      <c r="AD306" s="268"/>
      <c r="AE306" s="268"/>
      <c r="AF306" s="268"/>
      <c r="AG306" s="268"/>
      <c r="AH306" s="268"/>
      <c r="AI306" s="268"/>
      <c r="AJ306" s="268"/>
      <c r="AK306" s="268"/>
      <c r="AL306" s="268"/>
      <c r="AM306" s="268"/>
      <c r="AN306" s="268"/>
      <c r="AO306" s="268"/>
      <c r="AP306" s="268"/>
      <c r="AQ306" s="268"/>
      <c r="AR306" s="268"/>
      <c r="AS306" s="268"/>
      <c r="AT306" s="268"/>
      <c r="AU306" s="268"/>
      <c r="AV306" s="268"/>
      <c r="AW306" s="268"/>
      <c r="AX306" s="268"/>
      <c r="AY306" s="268"/>
      <c r="AZ306" s="268"/>
      <c r="BA306" s="268"/>
      <c r="BB306" s="268"/>
      <c r="BC306" s="268"/>
      <c r="BD306" s="268"/>
      <c r="BE306" s="268"/>
      <c r="BF306" s="268"/>
      <c r="BG306" s="268"/>
      <c r="BH306" s="268"/>
      <c r="BI306" s="268"/>
      <c r="BJ306" s="268"/>
      <c r="BK306" s="268"/>
      <c r="BL306" s="268"/>
      <c r="BM306" s="268"/>
      <c r="BN306" s="268"/>
      <c r="BO306" s="268"/>
      <c r="BP306" s="268"/>
      <c r="BQ306" s="268"/>
      <c r="BR306" s="268"/>
      <c r="BS306" s="268"/>
      <c r="BT306" s="268"/>
      <c r="BU306" s="268"/>
      <c r="BV306" s="268"/>
      <c r="BW306" s="268"/>
      <c r="BX306" s="268"/>
      <c r="BY306" s="268"/>
      <c r="BZ306" s="268"/>
    </row>
    <row r="307" spans="1:78" s="258" customFormat="1" ht="18" customHeight="1" x14ac:dyDescent="0.2">
      <c r="A307" s="265">
        <v>303</v>
      </c>
      <c r="B307" s="420" t="s">
        <v>701</v>
      </c>
      <c r="C307" s="420" t="s">
        <v>465</v>
      </c>
      <c r="D307" s="249" t="s">
        <v>764</v>
      </c>
      <c r="E307" s="249" t="s">
        <v>1553</v>
      </c>
      <c r="F307" s="249" t="s">
        <v>766</v>
      </c>
      <c r="G307" s="332">
        <v>531</v>
      </c>
      <c r="H307" s="266">
        <f t="shared" si="21"/>
        <v>6372</v>
      </c>
      <c r="I307" s="266">
        <f t="shared" si="22"/>
        <v>44.25</v>
      </c>
      <c r="J307" s="266">
        <f t="shared" si="24"/>
        <v>31.250000000000004</v>
      </c>
      <c r="K307" s="405">
        <v>0</v>
      </c>
      <c r="L307" s="422">
        <v>0</v>
      </c>
      <c r="M307" s="266">
        <f t="shared" si="25"/>
        <v>75.5</v>
      </c>
      <c r="N307" s="268"/>
      <c r="O307" s="268"/>
      <c r="P307" s="268"/>
      <c r="Q307" s="268"/>
      <c r="R307" s="268"/>
      <c r="S307" s="268"/>
      <c r="T307" s="268"/>
      <c r="U307" s="268"/>
      <c r="V307" s="268"/>
      <c r="W307" s="268"/>
      <c r="X307" s="268"/>
      <c r="Y307" s="268"/>
      <c r="Z307" s="268"/>
      <c r="AA307" s="268"/>
      <c r="AB307" s="268"/>
      <c r="AC307" s="268"/>
      <c r="AD307" s="268"/>
      <c r="AE307" s="268"/>
      <c r="AF307" s="268"/>
      <c r="AG307" s="268"/>
      <c r="AH307" s="268"/>
      <c r="AI307" s="268"/>
      <c r="AJ307" s="268"/>
      <c r="AK307" s="268"/>
      <c r="AL307" s="268"/>
      <c r="AM307" s="268"/>
      <c r="AN307" s="268"/>
      <c r="AO307" s="268"/>
      <c r="AP307" s="268"/>
      <c r="AQ307" s="268"/>
      <c r="AR307" s="268"/>
      <c r="AS307" s="268"/>
      <c r="AT307" s="268"/>
      <c r="AU307" s="268"/>
      <c r="AV307" s="268"/>
      <c r="AW307" s="268"/>
      <c r="AX307" s="268"/>
      <c r="AY307" s="268"/>
      <c r="AZ307" s="268"/>
      <c r="BA307" s="268"/>
      <c r="BB307" s="268"/>
      <c r="BC307" s="268"/>
      <c r="BD307" s="268"/>
      <c r="BE307" s="268"/>
      <c r="BF307" s="268"/>
      <c r="BG307" s="268"/>
      <c r="BH307" s="268"/>
      <c r="BI307" s="268"/>
      <c r="BJ307" s="268"/>
      <c r="BK307" s="268"/>
      <c r="BL307" s="268"/>
      <c r="BM307" s="268"/>
      <c r="BN307" s="268"/>
      <c r="BO307" s="268"/>
      <c r="BP307" s="268"/>
      <c r="BQ307" s="268"/>
      <c r="BR307" s="268"/>
      <c r="BS307" s="268"/>
      <c r="BT307" s="268"/>
      <c r="BU307" s="268"/>
      <c r="BV307" s="268"/>
      <c r="BW307" s="268"/>
      <c r="BX307" s="268"/>
      <c r="BY307" s="268"/>
      <c r="BZ307" s="268"/>
    </row>
    <row r="308" spans="1:78" s="258" customFormat="1" ht="18" customHeight="1" x14ac:dyDescent="0.2">
      <c r="A308" s="267">
        <v>304</v>
      </c>
      <c r="B308" s="420" t="s">
        <v>702</v>
      </c>
      <c r="C308" s="420" t="s">
        <v>406</v>
      </c>
      <c r="D308" s="249" t="s">
        <v>16</v>
      </c>
      <c r="E308" s="249" t="s">
        <v>1552</v>
      </c>
      <c r="F308" s="249" t="s">
        <v>1956</v>
      </c>
      <c r="G308" s="332">
        <v>585</v>
      </c>
      <c r="H308" s="266">
        <f t="shared" si="21"/>
        <v>7020</v>
      </c>
      <c r="I308" s="266">
        <f t="shared" si="22"/>
        <v>48.75</v>
      </c>
      <c r="J308" s="266">
        <f t="shared" si="24"/>
        <v>31.250000000000004</v>
      </c>
      <c r="K308" s="405">
        <v>0</v>
      </c>
      <c r="L308" s="422">
        <v>0</v>
      </c>
      <c r="M308" s="266">
        <f t="shared" si="25"/>
        <v>80</v>
      </c>
      <c r="N308" s="268"/>
      <c r="O308" s="268"/>
      <c r="P308" s="268"/>
      <c r="Q308" s="268"/>
      <c r="R308" s="268"/>
      <c r="S308" s="268"/>
      <c r="T308" s="268"/>
      <c r="U308" s="268"/>
      <c r="V308" s="268"/>
      <c r="W308" s="268"/>
      <c r="X308" s="268"/>
      <c r="Y308" s="268"/>
      <c r="Z308" s="268"/>
      <c r="AA308" s="268"/>
      <c r="AB308" s="268"/>
      <c r="AC308" s="268"/>
      <c r="AD308" s="268"/>
      <c r="AE308" s="268"/>
      <c r="AF308" s="268"/>
      <c r="AG308" s="268"/>
      <c r="AH308" s="268"/>
      <c r="AI308" s="268"/>
      <c r="AJ308" s="268"/>
      <c r="AK308" s="268"/>
      <c r="AL308" s="268"/>
      <c r="AM308" s="268"/>
      <c r="AN308" s="268"/>
      <c r="AO308" s="268"/>
      <c r="AP308" s="268"/>
      <c r="AQ308" s="268"/>
      <c r="AR308" s="268"/>
      <c r="AS308" s="268"/>
      <c r="AT308" s="268"/>
      <c r="AU308" s="268"/>
      <c r="AV308" s="268"/>
      <c r="AW308" s="268"/>
      <c r="AX308" s="268"/>
      <c r="AY308" s="268"/>
      <c r="AZ308" s="268"/>
      <c r="BA308" s="268"/>
      <c r="BB308" s="268"/>
      <c r="BC308" s="268"/>
      <c r="BD308" s="268"/>
      <c r="BE308" s="268"/>
      <c r="BF308" s="268"/>
      <c r="BG308" s="268"/>
      <c r="BH308" s="268"/>
      <c r="BI308" s="268"/>
      <c r="BJ308" s="268"/>
      <c r="BK308" s="268"/>
      <c r="BL308" s="268"/>
      <c r="BM308" s="268"/>
      <c r="BN308" s="268"/>
      <c r="BO308" s="268"/>
      <c r="BP308" s="268"/>
      <c r="BQ308" s="268"/>
      <c r="BR308" s="268"/>
      <c r="BS308" s="268"/>
      <c r="BT308" s="268"/>
      <c r="BU308" s="268"/>
      <c r="BV308" s="268"/>
      <c r="BW308" s="268"/>
      <c r="BX308" s="268"/>
      <c r="BY308" s="268"/>
      <c r="BZ308" s="268"/>
    </row>
    <row r="309" spans="1:78" s="258" customFormat="1" ht="18" customHeight="1" x14ac:dyDescent="0.2">
      <c r="A309" s="265">
        <v>305</v>
      </c>
      <c r="B309" s="420" t="s">
        <v>703</v>
      </c>
      <c r="C309" s="420" t="s">
        <v>453</v>
      </c>
      <c r="D309" s="249" t="s">
        <v>16</v>
      </c>
      <c r="E309" s="249" t="s">
        <v>1553</v>
      </c>
      <c r="F309" s="249" t="s">
        <v>1956</v>
      </c>
      <c r="G309" s="332">
        <v>531</v>
      </c>
      <c r="H309" s="266">
        <f t="shared" si="21"/>
        <v>6372</v>
      </c>
      <c r="I309" s="266">
        <f t="shared" si="22"/>
        <v>44.25</v>
      </c>
      <c r="J309" s="266">
        <f t="shared" si="24"/>
        <v>31.250000000000004</v>
      </c>
      <c r="K309" s="405">
        <v>177.2</v>
      </c>
      <c r="L309" s="422">
        <v>0</v>
      </c>
      <c r="M309" s="266">
        <f t="shared" si="25"/>
        <v>252.7</v>
      </c>
      <c r="N309" s="268"/>
      <c r="O309" s="268"/>
      <c r="P309" s="268"/>
      <c r="Q309" s="268"/>
      <c r="R309" s="268"/>
      <c r="S309" s="268"/>
      <c r="T309" s="268"/>
      <c r="U309" s="268"/>
      <c r="V309" s="268"/>
      <c r="W309" s="268"/>
      <c r="X309" s="268"/>
      <c r="Y309" s="268"/>
      <c r="Z309" s="268"/>
      <c r="AA309" s="268"/>
      <c r="AB309" s="268"/>
      <c r="AC309" s="268"/>
      <c r="AD309" s="268"/>
      <c r="AE309" s="268"/>
      <c r="AF309" s="268"/>
      <c r="AG309" s="268"/>
      <c r="AH309" s="268"/>
      <c r="AI309" s="268"/>
      <c r="AJ309" s="268"/>
      <c r="AK309" s="268"/>
      <c r="AL309" s="268"/>
      <c r="AM309" s="268"/>
      <c r="AN309" s="268"/>
      <c r="AO309" s="268"/>
      <c r="AP309" s="268"/>
      <c r="AQ309" s="268"/>
      <c r="AR309" s="268"/>
      <c r="AS309" s="268"/>
      <c r="AT309" s="268"/>
      <c r="AU309" s="268"/>
      <c r="AV309" s="268"/>
      <c r="AW309" s="268"/>
      <c r="AX309" s="268"/>
      <c r="AY309" s="268"/>
      <c r="AZ309" s="268"/>
      <c r="BA309" s="268"/>
      <c r="BB309" s="268"/>
      <c r="BC309" s="268"/>
      <c r="BD309" s="268"/>
      <c r="BE309" s="268"/>
      <c r="BF309" s="268"/>
      <c r="BG309" s="268"/>
      <c r="BH309" s="268"/>
      <c r="BI309" s="268"/>
      <c r="BJ309" s="268"/>
      <c r="BK309" s="268"/>
      <c r="BL309" s="268"/>
      <c r="BM309" s="268"/>
      <c r="BN309" s="268"/>
      <c r="BO309" s="268"/>
      <c r="BP309" s="268"/>
      <c r="BQ309" s="268"/>
      <c r="BR309" s="268"/>
      <c r="BS309" s="268"/>
      <c r="BT309" s="268"/>
      <c r="BU309" s="268"/>
      <c r="BV309" s="268"/>
      <c r="BW309" s="268"/>
      <c r="BX309" s="268"/>
      <c r="BY309" s="268"/>
      <c r="BZ309" s="268"/>
    </row>
    <row r="310" spans="1:78" s="258" customFormat="1" ht="18" customHeight="1" x14ac:dyDescent="0.2">
      <c r="A310" s="267">
        <v>306</v>
      </c>
      <c r="B310" s="420" t="s">
        <v>704</v>
      </c>
      <c r="C310" s="420" t="s">
        <v>453</v>
      </c>
      <c r="D310" s="249" t="s">
        <v>16</v>
      </c>
      <c r="E310" s="249" t="s">
        <v>1573</v>
      </c>
      <c r="F310" s="249" t="s">
        <v>1956</v>
      </c>
      <c r="G310" s="332">
        <v>531</v>
      </c>
      <c r="H310" s="266">
        <f t="shared" si="21"/>
        <v>6372</v>
      </c>
      <c r="I310" s="266">
        <f t="shared" si="22"/>
        <v>44.25</v>
      </c>
      <c r="J310" s="266">
        <f t="shared" si="24"/>
        <v>31.250000000000004</v>
      </c>
      <c r="K310" s="405">
        <v>132.9</v>
      </c>
      <c r="L310" s="422">
        <v>0</v>
      </c>
      <c r="M310" s="266">
        <f t="shared" si="25"/>
        <v>208.4</v>
      </c>
      <c r="N310" s="268"/>
      <c r="O310" s="268"/>
      <c r="P310" s="268"/>
      <c r="Q310" s="268"/>
      <c r="R310" s="268"/>
      <c r="S310" s="268"/>
      <c r="T310" s="268"/>
      <c r="U310" s="268"/>
      <c r="V310" s="268"/>
      <c r="W310" s="268"/>
      <c r="X310" s="268"/>
      <c r="Y310" s="268"/>
      <c r="Z310" s="268"/>
      <c r="AA310" s="268"/>
      <c r="AB310" s="268"/>
      <c r="AC310" s="268"/>
      <c r="AD310" s="268"/>
      <c r="AE310" s="268"/>
      <c r="AF310" s="268"/>
      <c r="AG310" s="268"/>
      <c r="AH310" s="268"/>
      <c r="AI310" s="268"/>
      <c r="AJ310" s="268"/>
      <c r="AK310" s="268"/>
      <c r="AL310" s="268"/>
      <c r="AM310" s="268"/>
      <c r="AN310" s="268"/>
      <c r="AO310" s="268"/>
      <c r="AP310" s="268"/>
      <c r="AQ310" s="268"/>
      <c r="AR310" s="268"/>
      <c r="AS310" s="268"/>
      <c r="AT310" s="268"/>
      <c r="AU310" s="268"/>
      <c r="AV310" s="268"/>
      <c r="AW310" s="268"/>
      <c r="AX310" s="268"/>
      <c r="AY310" s="268"/>
      <c r="AZ310" s="268"/>
      <c r="BA310" s="268"/>
      <c r="BB310" s="268"/>
      <c r="BC310" s="268"/>
      <c r="BD310" s="268"/>
      <c r="BE310" s="268"/>
      <c r="BF310" s="268"/>
      <c r="BG310" s="268"/>
      <c r="BH310" s="268"/>
      <c r="BI310" s="268"/>
      <c r="BJ310" s="268"/>
      <c r="BK310" s="268"/>
      <c r="BL310" s="268"/>
      <c r="BM310" s="268"/>
      <c r="BN310" s="268"/>
      <c r="BO310" s="268"/>
      <c r="BP310" s="268"/>
      <c r="BQ310" s="268"/>
      <c r="BR310" s="268"/>
      <c r="BS310" s="268"/>
      <c r="BT310" s="268"/>
      <c r="BU310" s="268"/>
      <c r="BV310" s="268"/>
      <c r="BW310" s="268"/>
      <c r="BX310" s="268"/>
      <c r="BY310" s="268"/>
      <c r="BZ310" s="268"/>
    </row>
    <row r="311" spans="1:78" s="258" customFormat="1" ht="18" customHeight="1" x14ac:dyDescent="0.2">
      <c r="A311" s="265">
        <v>307</v>
      </c>
      <c r="B311" s="420" t="s">
        <v>705</v>
      </c>
      <c r="C311" s="420" t="s">
        <v>465</v>
      </c>
      <c r="D311" s="249" t="s">
        <v>16</v>
      </c>
      <c r="E311" s="249" t="s">
        <v>1572</v>
      </c>
      <c r="F311" s="249" t="s">
        <v>1956</v>
      </c>
      <c r="G311" s="332">
        <v>531</v>
      </c>
      <c r="H311" s="266">
        <f t="shared" si="21"/>
        <v>6372</v>
      </c>
      <c r="I311" s="266">
        <f t="shared" si="22"/>
        <v>44.25</v>
      </c>
      <c r="J311" s="266">
        <f t="shared" si="24"/>
        <v>31.250000000000004</v>
      </c>
      <c r="K311" s="405">
        <v>0</v>
      </c>
      <c r="L311" s="422">
        <v>0</v>
      </c>
      <c r="M311" s="266">
        <f t="shared" si="25"/>
        <v>75.5</v>
      </c>
      <c r="N311" s="268"/>
      <c r="O311" s="268"/>
      <c r="P311" s="268"/>
      <c r="Q311" s="268"/>
      <c r="R311" s="268"/>
      <c r="S311" s="268"/>
      <c r="T311" s="268"/>
      <c r="U311" s="268"/>
      <c r="V311" s="268"/>
      <c r="W311" s="268"/>
      <c r="X311" s="268"/>
      <c r="Y311" s="268"/>
      <c r="Z311" s="268"/>
      <c r="AA311" s="268"/>
      <c r="AB311" s="268"/>
      <c r="AC311" s="268"/>
      <c r="AD311" s="268"/>
      <c r="AE311" s="268"/>
      <c r="AF311" s="268"/>
      <c r="AG311" s="268"/>
      <c r="AH311" s="268"/>
      <c r="AI311" s="268"/>
      <c r="AJ311" s="268"/>
      <c r="AK311" s="268"/>
      <c r="AL311" s="268"/>
      <c r="AM311" s="268"/>
      <c r="AN311" s="268"/>
      <c r="AO311" s="268"/>
      <c r="AP311" s="268"/>
      <c r="AQ311" s="268"/>
      <c r="AR311" s="268"/>
      <c r="AS311" s="268"/>
      <c r="AT311" s="268"/>
      <c r="AU311" s="268"/>
      <c r="AV311" s="268"/>
      <c r="AW311" s="268"/>
      <c r="AX311" s="268"/>
      <c r="AY311" s="268"/>
      <c r="AZ311" s="268"/>
      <c r="BA311" s="268"/>
      <c r="BB311" s="268"/>
      <c r="BC311" s="268"/>
      <c r="BD311" s="268"/>
      <c r="BE311" s="268"/>
      <c r="BF311" s="268"/>
      <c r="BG311" s="268"/>
      <c r="BH311" s="268"/>
      <c r="BI311" s="268"/>
      <c r="BJ311" s="268"/>
      <c r="BK311" s="268"/>
      <c r="BL311" s="268"/>
      <c r="BM311" s="268"/>
      <c r="BN311" s="268"/>
      <c r="BO311" s="268"/>
      <c r="BP311" s="268"/>
      <c r="BQ311" s="268"/>
      <c r="BR311" s="268"/>
      <c r="BS311" s="268"/>
      <c r="BT311" s="268"/>
      <c r="BU311" s="268"/>
      <c r="BV311" s="268"/>
      <c r="BW311" s="268"/>
      <c r="BX311" s="268"/>
      <c r="BY311" s="268"/>
      <c r="BZ311" s="268"/>
    </row>
    <row r="312" spans="1:78" s="258" customFormat="1" ht="18" customHeight="1" x14ac:dyDescent="0.2">
      <c r="A312" s="267">
        <v>308</v>
      </c>
      <c r="B312" s="420" t="s">
        <v>706</v>
      </c>
      <c r="C312" s="420" t="s">
        <v>485</v>
      </c>
      <c r="D312" s="249" t="s">
        <v>16</v>
      </c>
      <c r="E312" s="249" t="s">
        <v>1564</v>
      </c>
      <c r="F312" s="249" t="s">
        <v>1947</v>
      </c>
      <c r="G312" s="332">
        <v>1212</v>
      </c>
      <c r="H312" s="266">
        <f t="shared" si="21"/>
        <v>14544</v>
      </c>
      <c r="I312" s="266">
        <f t="shared" si="22"/>
        <v>101</v>
      </c>
      <c r="J312" s="266">
        <f t="shared" si="24"/>
        <v>31.250000000000004</v>
      </c>
      <c r="K312" s="405">
        <v>0</v>
      </c>
      <c r="L312" s="422">
        <v>0</v>
      </c>
      <c r="M312" s="266">
        <f t="shared" si="25"/>
        <v>132.25</v>
      </c>
      <c r="N312" s="268"/>
      <c r="O312" s="268"/>
      <c r="P312" s="268"/>
      <c r="Q312" s="268"/>
      <c r="R312" s="268"/>
      <c r="S312" s="268"/>
      <c r="T312" s="268"/>
      <c r="U312" s="268"/>
      <c r="V312" s="268"/>
      <c r="W312" s="268"/>
      <c r="X312" s="268"/>
      <c r="Y312" s="268"/>
      <c r="Z312" s="268"/>
      <c r="AA312" s="268"/>
      <c r="AB312" s="268"/>
      <c r="AC312" s="268"/>
      <c r="AD312" s="268"/>
      <c r="AE312" s="268"/>
      <c r="AF312" s="268"/>
      <c r="AG312" s="268"/>
      <c r="AH312" s="268"/>
      <c r="AI312" s="268"/>
      <c r="AJ312" s="268"/>
      <c r="AK312" s="268"/>
      <c r="AL312" s="268"/>
      <c r="AM312" s="268"/>
      <c r="AN312" s="268"/>
      <c r="AO312" s="268"/>
      <c r="AP312" s="268"/>
      <c r="AQ312" s="268"/>
      <c r="AR312" s="268"/>
      <c r="AS312" s="268"/>
      <c r="AT312" s="268"/>
      <c r="AU312" s="268"/>
      <c r="AV312" s="268"/>
      <c r="AW312" s="268"/>
      <c r="AX312" s="268"/>
      <c r="AY312" s="268"/>
      <c r="AZ312" s="268"/>
      <c r="BA312" s="268"/>
      <c r="BB312" s="268"/>
      <c r="BC312" s="268"/>
      <c r="BD312" s="268"/>
      <c r="BE312" s="268"/>
      <c r="BF312" s="268"/>
      <c r="BG312" s="268"/>
      <c r="BH312" s="268"/>
      <c r="BI312" s="268"/>
      <c r="BJ312" s="268"/>
      <c r="BK312" s="268"/>
      <c r="BL312" s="268"/>
      <c r="BM312" s="268"/>
      <c r="BN312" s="268"/>
      <c r="BO312" s="268"/>
      <c r="BP312" s="268"/>
      <c r="BQ312" s="268"/>
      <c r="BR312" s="268"/>
      <c r="BS312" s="268"/>
      <c r="BT312" s="268"/>
      <c r="BU312" s="268"/>
      <c r="BV312" s="268"/>
      <c r="BW312" s="268"/>
      <c r="BX312" s="268"/>
      <c r="BY312" s="268"/>
      <c r="BZ312" s="268"/>
    </row>
    <row r="313" spans="1:78" s="258" customFormat="1" ht="18" customHeight="1" x14ac:dyDescent="0.2">
      <c r="A313" s="265">
        <v>309</v>
      </c>
      <c r="B313" s="420" t="s">
        <v>707</v>
      </c>
      <c r="C313" s="420" t="s">
        <v>400</v>
      </c>
      <c r="D313" s="249" t="s">
        <v>16</v>
      </c>
      <c r="E313" s="249" t="s">
        <v>1539</v>
      </c>
      <c r="F313" s="249" t="s">
        <v>1945</v>
      </c>
      <c r="G313" s="332">
        <v>393</v>
      </c>
      <c r="H313" s="266">
        <f t="shared" si="21"/>
        <v>4716</v>
      </c>
      <c r="I313" s="266">
        <f t="shared" si="22"/>
        <v>32.75</v>
      </c>
      <c r="J313" s="266">
        <f t="shared" si="24"/>
        <v>31.250000000000004</v>
      </c>
      <c r="K313" s="405">
        <v>0</v>
      </c>
      <c r="L313" s="422">
        <v>0</v>
      </c>
      <c r="M313" s="266">
        <f t="shared" si="25"/>
        <v>64</v>
      </c>
      <c r="N313" s="268"/>
      <c r="O313" s="268"/>
      <c r="P313" s="268"/>
      <c r="Q313" s="268"/>
      <c r="R313" s="268"/>
      <c r="S313" s="268"/>
      <c r="T313" s="268"/>
      <c r="U313" s="268"/>
      <c r="V313" s="268"/>
      <c r="W313" s="268"/>
      <c r="X313" s="268"/>
      <c r="Y313" s="268"/>
      <c r="Z313" s="268"/>
      <c r="AA313" s="268"/>
      <c r="AB313" s="268"/>
      <c r="AC313" s="268"/>
      <c r="AD313" s="268"/>
      <c r="AE313" s="268"/>
      <c r="AF313" s="268"/>
      <c r="AG313" s="268"/>
      <c r="AH313" s="268"/>
      <c r="AI313" s="268"/>
      <c r="AJ313" s="268"/>
      <c r="AK313" s="268"/>
      <c r="AL313" s="268"/>
      <c r="AM313" s="268"/>
      <c r="AN313" s="268"/>
      <c r="AO313" s="268"/>
      <c r="AP313" s="268"/>
      <c r="AQ313" s="268"/>
      <c r="AR313" s="268"/>
      <c r="AS313" s="268"/>
      <c r="AT313" s="268"/>
      <c r="AU313" s="268"/>
      <c r="AV313" s="268"/>
      <c r="AW313" s="268"/>
      <c r="AX313" s="268"/>
      <c r="AY313" s="268"/>
      <c r="AZ313" s="268"/>
      <c r="BA313" s="268"/>
      <c r="BB313" s="268"/>
      <c r="BC313" s="268"/>
      <c r="BD313" s="268"/>
      <c r="BE313" s="268"/>
      <c r="BF313" s="268"/>
      <c r="BG313" s="268"/>
      <c r="BH313" s="268"/>
      <c r="BI313" s="268"/>
      <c r="BJ313" s="268"/>
      <c r="BK313" s="268"/>
      <c r="BL313" s="268"/>
      <c r="BM313" s="268"/>
      <c r="BN313" s="268"/>
      <c r="BO313" s="268"/>
      <c r="BP313" s="268"/>
      <c r="BQ313" s="268"/>
      <c r="BR313" s="268"/>
      <c r="BS313" s="268"/>
      <c r="BT313" s="268"/>
      <c r="BU313" s="268"/>
      <c r="BV313" s="268"/>
      <c r="BW313" s="268"/>
      <c r="BX313" s="268"/>
      <c r="BY313" s="268"/>
      <c r="BZ313" s="268"/>
    </row>
    <row r="314" spans="1:78" s="258" customFormat="1" ht="18" customHeight="1" x14ac:dyDescent="0.2">
      <c r="A314" s="267">
        <v>310</v>
      </c>
      <c r="B314" s="420" t="s">
        <v>708</v>
      </c>
      <c r="C314" s="420" t="s">
        <v>529</v>
      </c>
      <c r="D314" s="249" t="s">
        <v>764</v>
      </c>
      <c r="E314" s="249" t="s">
        <v>1556</v>
      </c>
      <c r="F314" s="249" t="s">
        <v>772</v>
      </c>
      <c r="G314" s="332">
        <v>708</v>
      </c>
      <c r="H314" s="266">
        <f t="shared" si="21"/>
        <v>8496</v>
      </c>
      <c r="I314" s="266">
        <f t="shared" si="22"/>
        <v>59</v>
      </c>
      <c r="J314" s="266">
        <f t="shared" si="24"/>
        <v>31.250000000000004</v>
      </c>
      <c r="K314" s="405">
        <v>94.4</v>
      </c>
      <c r="L314" s="422">
        <v>0</v>
      </c>
      <c r="M314" s="266">
        <f t="shared" si="25"/>
        <v>184.65</v>
      </c>
      <c r="N314" s="268"/>
      <c r="O314" s="268"/>
      <c r="P314" s="268"/>
      <c r="Q314" s="268"/>
      <c r="R314" s="268"/>
      <c r="S314" s="268"/>
      <c r="T314" s="268"/>
      <c r="U314" s="268"/>
      <c r="V314" s="268"/>
      <c r="W314" s="268"/>
      <c r="X314" s="268"/>
      <c r="Y314" s="268"/>
      <c r="Z314" s="268"/>
      <c r="AA314" s="268"/>
      <c r="AB314" s="268"/>
      <c r="AC314" s="268"/>
      <c r="AD314" s="268"/>
      <c r="AE314" s="268"/>
      <c r="AF314" s="268"/>
      <c r="AG314" s="268"/>
      <c r="AH314" s="268"/>
      <c r="AI314" s="268"/>
      <c r="AJ314" s="268"/>
      <c r="AK314" s="268"/>
      <c r="AL314" s="268"/>
      <c r="AM314" s="268"/>
      <c r="AN314" s="268"/>
      <c r="AO314" s="268"/>
      <c r="AP314" s="268"/>
      <c r="AQ314" s="268"/>
      <c r="AR314" s="268"/>
      <c r="AS314" s="268"/>
      <c r="AT314" s="268"/>
      <c r="AU314" s="268"/>
      <c r="AV314" s="268"/>
      <c r="AW314" s="268"/>
      <c r="AX314" s="268"/>
      <c r="AY314" s="268"/>
      <c r="AZ314" s="268"/>
      <c r="BA314" s="268"/>
      <c r="BB314" s="268"/>
      <c r="BC314" s="268"/>
      <c r="BD314" s="268"/>
      <c r="BE314" s="268"/>
      <c r="BF314" s="268"/>
      <c r="BG314" s="268"/>
      <c r="BH314" s="268"/>
      <c r="BI314" s="268"/>
      <c r="BJ314" s="268"/>
      <c r="BK314" s="268"/>
      <c r="BL314" s="268"/>
      <c r="BM314" s="268"/>
      <c r="BN314" s="268"/>
      <c r="BO314" s="268"/>
      <c r="BP314" s="268"/>
      <c r="BQ314" s="268"/>
      <c r="BR314" s="268"/>
      <c r="BS314" s="268"/>
      <c r="BT314" s="268"/>
      <c r="BU314" s="268"/>
      <c r="BV314" s="268"/>
      <c r="BW314" s="268"/>
      <c r="BX314" s="268"/>
      <c r="BY314" s="268"/>
      <c r="BZ314" s="268"/>
    </row>
    <row r="315" spans="1:78" s="258" customFormat="1" ht="18" customHeight="1" x14ac:dyDescent="0.2">
      <c r="A315" s="265">
        <v>311</v>
      </c>
      <c r="B315" s="420" t="s">
        <v>709</v>
      </c>
      <c r="C315" s="420" t="s">
        <v>710</v>
      </c>
      <c r="D315" s="249" t="s">
        <v>16</v>
      </c>
      <c r="E315" s="249" t="s">
        <v>1569</v>
      </c>
      <c r="F315" s="249" t="s">
        <v>1956</v>
      </c>
      <c r="G315" s="332">
        <v>585</v>
      </c>
      <c r="H315" s="266">
        <f t="shared" si="21"/>
        <v>7020</v>
      </c>
      <c r="I315" s="266">
        <f t="shared" si="22"/>
        <v>48.75</v>
      </c>
      <c r="J315" s="266">
        <f t="shared" si="24"/>
        <v>31.250000000000004</v>
      </c>
      <c r="K315" s="405">
        <v>0</v>
      </c>
      <c r="L315" s="422">
        <v>0</v>
      </c>
      <c r="M315" s="266">
        <f t="shared" si="25"/>
        <v>80</v>
      </c>
      <c r="N315" s="268"/>
      <c r="O315" s="268"/>
      <c r="P315" s="268"/>
      <c r="Q315" s="268"/>
      <c r="R315" s="268"/>
      <c r="S315" s="268"/>
      <c r="T315" s="268"/>
      <c r="U315" s="268"/>
      <c r="V315" s="268"/>
      <c r="W315" s="268"/>
      <c r="X315" s="268"/>
      <c r="Y315" s="268"/>
      <c r="Z315" s="268"/>
      <c r="AA315" s="268"/>
      <c r="AB315" s="268"/>
      <c r="AC315" s="268"/>
      <c r="AD315" s="268"/>
      <c r="AE315" s="268"/>
      <c r="AF315" s="268"/>
      <c r="AG315" s="268"/>
      <c r="AH315" s="268"/>
      <c r="AI315" s="268"/>
      <c r="AJ315" s="268"/>
      <c r="AK315" s="268"/>
      <c r="AL315" s="268"/>
      <c r="AM315" s="268"/>
      <c r="AN315" s="268"/>
      <c r="AO315" s="268"/>
      <c r="AP315" s="268"/>
      <c r="AQ315" s="268"/>
      <c r="AR315" s="268"/>
      <c r="AS315" s="268"/>
      <c r="AT315" s="268"/>
      <c r="AU315" s="268"/>
      <c r="AV315" s="268"/>
      <c r="AW315" s="268"/>
      <c r="AX315" s="268"/>
      <c r="AY315" s="268"/>
      <c r="AZ315" s="268"/>
      <c r="BA315" s="268"/>
      <c r="BB315" s="268"/>
      <c r="BC315" s="268"/>
      <c r="BD315" s="268"/>
      <c r="BE315" s="268"/>
      <c r="BF315" s="268"/>
      <c r="BG315" s="268"/>
      <c r="BH315" s="268"/>
      <c r="BI315" s="268"/>
      <c r="BJ315" s="268"/>
      <c r="BK315" s="268"/>
      <c r="BL315" s="268"/>
      <c r="BM315" s="268"/>
      <c r="BN315" s="268"/>
      <c r="BO315" s="268"/>
      <c r="BP315" s="268"/>
      <c r="BQ315" s="268"/>
      <c r="BR315" s="268"/>
      <c r="BS315" s="268"/>
      <c r="BT315" s="268"/>
      <c r="BU315" s="268"/>
      <c r="BV315" s="268"/>
      <c r="BW315" s="268"/>
      <c r="BX315" s="268"/>
      <c r="BY315" s="268"/>
      <c r="BZ315" s="268"/>
    </row>
    <row r="316" spans="1:78" s="258" customFormat="1" ht="18" customHeight="1" x14ac:dyDescent="0.2">
      <c r="A316" s="267">
        <v>312</v>
      </c>
      <c r="B316" s="420" t="s">
        <v>1195</v>
      </c>
      <c r="C316" s="420" t="s">
        <v>1193</v>
      </c>
      <c r="D316" s="249" t="s">
        <v>16</v>
      </c>
      <c r="E316" s="249" t="s">
        <v>1562</v>
      </c>
      <c r="F316" s="249" t="s">
        <v>1946</v>
      </c>
      <c r="G316" s="332">
        <v>622</v>
      </c>
      <c r="H316" s="266">
        <f t="shared" si="21"/>
        <v>7464</v>
      </c>
      <c r="I316" s="266">
        <f t="shared" si="22"/>
        <v>51.833333333333336</v>
      </c>
      <c r="J316" s="266">
        <f t="shared" si="24"/>
        <v>31.250000000000004</v>
      </c>
      <c r="K316" s="405">
        <v>0</v>
      </c>
      <c r="L316" s="422">
        <v>0</v>
      </c>
      <c r="M316" s="266">
        <f t="shared" si="25"/>
        <v>83.083333333333343</v>
      </c>
      <c r="N316" s="268"/>
      <c r="O316" s="268"/>
      <c r="P316" s="268"/>
      <c r="Q316" s="268"/>
      <c r="R316" s="268"/>
      <c r="S316" s="268"/>
      <c r="T316" s="268"/>
      <c r="U316" s="268"/>
      <c r="V316" s="268"/>
      <c r="W316" s="268"/>
      <c r="X316" s="268"/>
      <c r="Y316" s="268"/>
      <c r="Z316" s="268"/>
      <c r="AA316" s="268"/>
      <c r="AB316" s="268"/>
      <c r="AC316" s="268"/>
      <c r="AD316" s="268"/>
      <c r="AE316" s="268"/>
      <c r="AF316" s="268"/>
      <c r="AG316" s="268"/>
      <c r="AH316" s="268"/>
      <c r="AI316" s="268"/>
      <c r="AJ316" s="268"/>
      <c r="AK316" s="268"/>
      <c r="AL316" s="268"/>
      <c r="AM316" s="268"/>
      <c r="AN316" s="268"/>
      <c r="AO316" s="268"/>
      <c r="AP316" s="268"/>
      <c r="AQ316" s="268"/>
      <c r="AR316" s="268"/>
      <c r="AS316" s="268"/>
      <c r="AT316" s="268"/>
      <c r="AU316" s="268"/>
      <c r="AV316" s="268"/>
      <c r="AW316" s="268"/>
      <c r="AX316" s="268"/>
      <c r="AY316" s="268"/>
      <c r="AZ316" s="268"/>
      <c r="BA316" s="268"/>
      <c r="BB316" s="268"/>
      <c r="BC316" s="268"/>
      <c r="BD316" s="268"/>
      <c r="BE316" s="268"/>
      <c r="BF316" s="268"/>
      <c r="BG316" s="268"/>
      <c r="BH316" s="268"/>
      <c r="BI316" s="268"/>
      <c r="BJ316" s="268"/>
      <c r="BK316" s="268"/>
      <c r="BL316" s="268"/>
      <c r="BM316" s="268"/>
      <c r="BN316" s="268"/>
      <c r="BO316" s="268"/>
      <c r="BP316" s="268"/>
      <c r="BQ316" s="268"/>
      <c r="BR316" s="268"/>
      <c r="BS316" s="268"/>
      <c r="BT316" s="268"/>
      <c r="BU316" s="268"/>
      <c r="BV316" s="268"/>
      <c r="BW316" s="268"/>
      <c r="BX316" s="268"/>
      <c r="BY316" s="268"/>
      <c r="BZ316" s="268"/>
    </row>
    <row r="317" spans="1:78" s="258" customFormat="1" ht="18" customHeight="1" x14ac:dyDescent="0.2">
      <c r="A317" s="265">
        <v>313</v>
      </c>
      <c r="B317" s="420" t="s">
        <v>711</v>
      </c>
      <c r="C317" s="420" t="s">
        <v>712</v>
      </c>
      <c r="D317" s="249" t="s">
        <v>16</v>
      </c>
      <c r="E317" s="249" t="s">
        <v>1591</v>
      </c>
      <c r="F317" s="249" t="s">
        <v>1947</v>
      </c>
      <c r="G317" s="332">
        <v>1212</v>
      </c>
      <c r="H317" s="266">
        <f t="shared" si="21"/>
        <v>14544</v>
      </c>
      <c r="I317" s="266">
        <f t="shared" si="22"/>
        <v>101</v>
      </c>
      <c r="J317" s="266">
        <f t="shared" si="24"/>
        <v>31.250000000000004</v>
      </c>
      <c r="K317" s="405">
        <v>0</v>
      </c>
      <c r="L317" s="422">
        <v>0</v>
      </c>
      <c r="M317" s="266">
        <f t="shared" si="25"/>
        <v>132.25</v>
      </c>
      <c r="N317" s="268"/>
      <c r="O317" s="268"/>
      <c r="P317" s="268"/>
      <c r="Q317" s="268"/>
      <c r="R317" s="268"/>
      <c r="S317" s="268"/>
      <c r="T317" s="268"/>
      <c r="U317" s="268"/>
      <c r="V317" s="268"/>
      <c r="W317" s="268"/>
      <c r="X317" s="268"/>
      <c r="Y317" s="268"/>
      <c r="Z317" s="268"/>
      <c r="AA317" s="268"/>
      <c r="AB317" s="268"/>
      <c r="AC317" s="268"/>
      <c r="AD317" s="268"/>
      <c r="AE317" s="268"/>
      <c r="AF317" s="268"/>
      <c r="AG317" s="268"/>
      <c r="AH317" s="268"/>
      <c r="AI317" s="268"/>
      <c r="AJ317" s="268"/>
      <c r="AK317" s="268"/>
      <c r="AL317" s="268"/>
      <c r="AM317" s="268"/>
      <c r="AN317" s="268"/>
      <c r="AO317" s="268"/>
      <c r="AP317" s="268"/>
      <c r="AQ317" s="268"/>
      <c r="AR317" s="268"/>
      <c r="AS317" s="268"/>
      <c r="AT317" s="268"/>
      <c r="AU317" s="268"/>
      <c r="AV317" s="268"/>
      <c r="AW317" s="268"/>
      <c r="AX317" s="268"/>
      <c r="AY317" s="268"/>
      <c r="AZ317" s="268"/>
      <c r="BA317" s="268"/>
      <c r="BB317" s="268"/>
      <c r="BC317" s="268"/>
      <c r="BD317" s="268"/>
      <c r="BE317" s="268"/>
      <c r="BF317" s="268"/>
      <c r="BG317" s="268"/>
      <c r="BH317" s="268"/>
      <c r="BI317" s="268"/>
      <c r="BJ317" s="268"/>
      <c r="BK317" s="268"/>
      <c r="BL317" s="268"/>
      <c r="BM317" s="268"/>
      <c r="BN317" s="268"/>
      <c r="BO317" s="268"/>
      <c r="BP317" s="268"/>
      <c r="BQ317" s="268"/>
      <c r="BR317" s="268"/>
      <c r="BS317" s="268"/>
      <c r="BT317" s="268"/>
      <c r="BU317" s="268"/>
      <c r="BV317" s="268"/>
      <c r="BW317" s="268"/>
      <c r="BX317" s="268"/>
      <c r="BY317" s="268"/>
      <c r="BZ317" s="268"/>
    </row>
    <row r="318" spans="1:78" s="258" customFormat="1" ht="18" customHeight="1" x14ac:dyDescent="0.2">
      <c r="A318" s="267">
        <v>314</v>
      </c>
      <c r="B318" s="420" t="s">
        <v>714</v>
      </c>
      <c r="C318" s="420" t="s">
        <v>421</v>
      </c>
      <c r="D318" s="249" t="s">
        <v>764</v>
      </c>
      <c r="E318" s="249" t="s">
        <v>1556</v>
      </c>
      <c r="F318" s="249" t="s">
        <v>766</v>
      </c>
      <c r="G318" s="332">
        <v>531</v>
      </c>
      <c r="H318" s="266">
        <f t="shared" si="21"/>
        <v>6372</v>
      </c>
      <c r="I318" s="266">
        <f t="shared" si="22"/>
        <v>44.25</v>
      </c>
      <c r="J318" s="266">
        <f t="shared" si="24"/>
        <v>31.250000000000004</v>
      </c>
      <c r="K318" s="405">
        <v>106.2</v>
      </c>
      <c r="L318" s="422">
        <v>0</v>
      </c>
      <c r="M318" s="266">
        <f t="shared" si="25"/>
        <v>181.7</v>
      </c>
      <c r="N318" s="268"/>
      <c r="O318" s="268"/>
      <c r="P318" s="268"/>
      <c r="Q318" s="268"/>
      <c r="R318" s="268"/>
      <c r="S318" s="268"/>
      <c r="T318" s="268"/>
      <c r="U318" s="268"/>
      <c r="V318" s="268"/>
      <c r="W318" s="268"/>
      <c r="X318" s="268"/>
      <c r="Y318" s="268"/>
      <c r="Z318" s="268"/>
      <c r="AA318" s="268"/>
      <c r="AB318" s="268"/>
      <c r="AC318" s="268"/>
      <c r="AD318" s="268"/>
      <c r="AE318" s="268"/>
      <c r="AF318" s="268"/>
      <c r="AG318" s="268"/>
      <c r="AH318" s="268"/>
      <c r="AI318" s="268"/>
      <c r="AJ318" s="268"/>
      <c r="AK318" s="268"/>
      <c r="AL318" s="268"/>
      <c r="AM318" s="268"/>
      <c r="AN318" s="268"/>
      <c r="AO318" s="268"/>
      <c r="AP318" s="268"/>
      <c r="AQ318" s="268"/>
      <c r="AR318" s="268"/>
      <c r="AS318" s="268"/>
      <c r="AT318" s="268"/>
      <c r="AU318" s="268"/>
      <c r="AV318" s="268"/>
      <c r="AW318" s="268"/>
      <c r="AX318" s="268"/>
      <c r="AY318" s="268"/>
      <c r="AZ318" s="268"/>
      <c r="BA318" s="268"/>
      <c r="BB318" s="268"/>
      <c r="BC318" s="268"/>
      <c r="BD318" s="268"/>
      <c r="BE318" s="268"/>
      <c r="BF318" s="268"/>
      <c r="BG318" s="268"/>
      <c r="BH318" s="268"/>
      <c r="BI318" s="268"/>
      <c r="BJ318" s="268"/>
      <c r="BK318" s="268"/>
      <c r="BL318" s="268"/>
      <c r="BM318" s="268"/>
      <c r="BN318" s="268"/>
      <c r="BO318" s="268"/>
      <c r="BP318" s="268"/>
      <c r="BQ318" s="268"/>
      <c r="BR318" s="268"/>
      <c r="BS318" s="268"/>
      <c r="BT318" s="268"/>
      <c r="BU318" s="268"/>
      <c r="BV318" s="268"/>
      <c r="BW318" s="268"/>
      <c r="BX318" s="268"/>
      <c r="BY318" s="268"/>
      <c r="BZ318" s="268"/>
    </row>
    <row r="319" spans="1:78" s="258" customFormat="1" ht="18" customHeight="1" x14ac:dyDescent="0.2">
      <c r="A319" s="265">
        <v>315</v>
      </c>
      <c r="B319" s="420" t="s">
        <v>715</v>
      </c>
      <c r="C319" s="420" t="s">
        <v>453</v>
      </c>
      <c r="D319" s="249" t="s">
        <v>16</v>
      </c>
      <c r="E319" s="249" t="s">
        <v>1573</v>
      </c>
      <c r="F319" s="249" t="s">
        <v>1956</v>
      </c>
      <c r="G319" s="332">
        <v>531</v>
      </c>
      <c r="H319" s="266">
        <f t="shared" si="21"/>
        <v>6372</v>
      </c>
      <c r="I319" s="266">
        <f t="shared" si="22"/>
        <v>44.25</v>
      </c>
      <c r="J319" s="266">
        <f t="shared" si="24"/>
        <v>31.250000000000004</v>
      </c>
      <c r="K319" s="405">
        <v>165.57999999999998</v>
      </c>
      <c r="L319" s="422">
        <v>0</v>
      </c>
      <c r="M319" s="266">
        <f t="shared" si="25"/>
        <v>241.07999999999998</v>
      </c>
      <c r="N319" s="268"/>
      <c r="O319" s="268"/>
      <c r="P319" s="268"/>
      <c r="Q319" s="268"/>
      <c r="R319" s="268"/>
      <c r="S319" s="268"/>
      <c r="T319" s="268"/>
      <c r="U319" s="268"/>
      <c r="V319" s="268"/>
      <c r="W319" s="268"/>
      <c r="X319" s="268"/>
      <c r="Y319" s="268"/>
      <c r="Z319" s="268"/>
      <c r="AA319" s="268"/>
      <c r="AB319" s="268"/>
      <c r="AC319" s="268"/>
      <c r="AD319" s="268"/>
      <c r="AE319" s="268"/>
      <c r="AF319" s="268"/>
      <c r="AG319" s="268"/>
      <c r="AH319" s="268"/>
      <c r="AI319" s="268"/>
      <c r="AJ319" s="268"/>
      <c r="AK319" s="268"/>
      <c r="AL319" s="268"/>
      <c r="AM319" s="268"/>
      <c r="AN319" s="268"/>
      <c r="AO319" s="268"/>
      <c r="AP319" s="268"/>
      <c r="AQ319" s="268"/>
      <c r="AR319" s="268"/>
      <c r="AS319" s="268"/>
      <c r="AT319" s="268"/>
      <c r="AU319" s="268"/>
      <c r="AV319" s="268"/>
      <c r="AW319" s="268"/>
      <c r="AX319" s="268"/>
      <c r="AY319" s="268"/>
      <c r="AZ319" s="268"/>
      <c r="BA319" s="268"/>
      <c r="BB319" s="268"/>
      <c r="BC319" s="268"/>
      <c r="BD319" s="268"/>
      <c r="BE319" s="268"/>
      <c r="BF319" s="268"/>
      <c r="BG319" s="268"/>
      <c r="BH319" s="268"/>
      <c r="BI319" s="268"/>
      <c r="BJ319" s="268"/>
      <c r="BK319" s="268"/>
      <c r="BL319" s="268"/>
      <c r="BM319" s="268"/>
      <c r="BN319" s="268"/>
      <c r="BO319" s="268"/>
      <c r="BP319" s="268"/>
      <c r="BQ319" s="268"/>
      <c r="BR319" s="268"/>
      <c r="BS319" s="268"/>
      <c r="BT319" s="268"/>
      <c r="BU319" s="268"/>
      <c r="BV319" s="268"/>
      <c r="BW319" s="268"/>
      <c r="BX319" s="268"/>
      <c r="BY319" s="268"/>
      <c r="BZ319" s="268"/>
    </row>
    <row r="320" spans="1:78" s="258" customFormat="1" ht="18" customHeight="1" x14ac:dyDescent="0.2">
      <c r="A320" s="267">
        <v>316</v>
      </c>
      <c r="B320" s="420" t="s">
        <v>716</v>
      </c>
      <c r="C320" s="420" t="s">
        <v>421</v>
      </c>
      <c r="D320" s="249" t="s">
        <v>16</v>
      </c>
      <c r="E320" s="249" t="s">
        <v>1567</v>
      </c>
      <c r="F320" s="249" t="s">
        <v>1956</v>
      </c>
      <c r="G320" s="332">
        <v>531</v>
      </c>
      <c r="H320" s="266">
        <f t="shared" si="21"/>
        <v>6372</v>
      </c>
      <c r="I320" s="266">
        <f t="shared" si="22"/>
        <v>44.25</v>
      </c>
      <c r="J320" s="266">
        <f t="shared" si="24"/>
        <v>31.250000000000004</v>
      </c>
      <c r="K320" s="405">
        <v>141.76</v>
      </c>
      <c r="L320" s="422">
        <v>0</v>
      </c>
      <c r="M320" s="266">
        <f t="shared" si="25"/>
        <v>217.26</v>
      </c>
      <c r="N320" s="268"/>
      <c r="O320" s="268"/>
      <c r="P320" s="268"/>
      <c r="Q320" s="268"/>
      <c r="R320" s="268"/>
      <c r="S320" s="268"/>
      <c r="T320" s="268"/>
      <c r="U320" s="268"/>
      <c r="V320" s="268"/>
      <c r="W320" s="268"/>
      <c r="X320" s="268"/>
      <c r="Y320" s="268"/>
      <c r="Z320" s="268"/>
      <c r="AA320" s="268"/>
      <c r="AB320" s="268"/>
      <c r="AC320" s="268"/>
      <c r="AD320" s="268"/>
      <c r="AE320" s="268"/>
      <c r="AF320" s="268"/>
      <c r="AG320" s="268"/>
      <c r="AH320" s="268"/>
      <c r="AI320" s="268"/>
      <c r="AJ320" s="268"/>
      <c r="AK320" s="268"/>
      <c r="AL320" s="268"/>
      <c r="AM320" s="268"/>
      <c r="AN320" s="268"/>
      <c r="AO320" s="268"/>
      <c r="AP320" s="268"/>
      <c r="AQ320" s="268"/>
      <c r="AR320" s="268"/>
      <c r="AS320" s="268"/>
      <c r="AT320" s="268"/>
      <c r="AU320" s="268"/>
      <c r="AV320" s="268"/>
      <c r="AW320" s="268"/>
      <c r="AX320" s="268"/>
      <c r="AY320" s="268"/>
      <c r="AZ320" s="268"/>
      <c r="BA320" s="268"/>
      <c r="BB320" s="268"/>
      <c r="BC320" s="268"/>
      <c r="BD320" s="268"/>
      <c r="BE320" s="268"/>
      <c r="BF320" s="268"/>
      <c r="BG320" s="268"/>
      <c r="BH320" s="268"/>
      <c r="BI320" s="268"/>
      <c r="BJ320" s="268"/>
      <c r="BK320" s="268"/>
      <c r="BL320" s="268"/>
      <c r="BM320" s="268"/>
      <c r="BN320" s="268"/>
      <c r="BO320" s="268"/>
      <c r="BP320" s="268"/>
      <c r="BQ320" s="268"/>
      <c r="BR320" s="268"/>
      <c r="BS320" s="268"/>
      <c r="BT320" s="268"/>
      <c r="BU320" s="268"/>
      <c r="BV320" s="268"/>
      <c r="BW320" s="268"/>
      <c r="BX320" s="268"/>
      <c r="BY320" s="268"/>
      <c r="BZ320" s="268"/>
    </row>
    <row r="321" spans="1:78" s="258" customFormat="1" ht="18" customHeight="1" x14ac:dyDescent="0.2">
      <c r="A321" s="265">
        <v>317</v>
      </c>
      <c r="B321" s="420" t="s">
        <v>717</v>
      </c>
      <c r="C321" s="420" t="s">
        <v>421</v>
      </c>
      <c r="D321" s="249" t="s">
        <v>764</v>
      </c>
      <c r="E321" s="249" t="s">
        <v>1546</v>
      </c>
      <c r="F321" s="249" t="s">
        <v>766</v>
      </c>
      <c r="G321" s="332">
        <v>531</v>
      </c>
      <c r="H321" s="266">
        <f t="shared" si="21"/>
        <v>6372</v>
      </c>
      <c r="I321" s="266">
        <f t="shared" si="22"/>
        <v>44.25</v>
      </c>
      <c r="J321" s="266">
        <f t="shared" si="24"/>
        <v>31.250000000000004</v>
      </c>
      <c r="K321" s="405">
        <v>70.8</v>
      </c>
      <c r="L321" s="422">
        <v>0</v>
      </c>
      <c r="M321" s="266">
        <f t="shared" si="25"/>
        <v>146.30000000000001</v>
      </c>
      <c r="N321" s="268"/>
      <c r="O321" s="268"/>
      <c r="P321" s="268"/>
      <c r="Q321" s="268"/>
      <c r="R321" s="268"/>
      <c r="S321" s="268"/>
      <c r="T321" s="268"/>
      <c r="U321" s="268"/>
      <c r="V321" s="268"/>
      <c r="W321" s="268"/>
      <c r="X321" s="268"/>
      <c r="Y321" s="268"/>
      <c r="Z321" s="268"/>
      <c r="AA321" s="268"/>
      <c r="AB321" s="268"/>
      <c r="AC321" s="268"/>
      <c r="AD321" s="268"/>
      <c r="AE321" s="268"/>
      <c r="AF321" s="268"/>
      <c r="AG321" s="268"/>
      <c r="AH321" s="268"/>
      <c r="AI321" s="268"/>
      <c r="AJ321" s="268"/>
      <c r="AK321" s="268"/>
      <c r="AL321" s="268"/>
      <c r="AM321" s="268"/>
      <c r="AN321" s="268"/>
      <c r="AO321" s="268"/>
      <c r="AP321" s="268"/>
      <c r="AQ321" s="268"/>
      <c r="AR321" s="268"/>
      <c r="AS321" s="268"/>
      <c r="AT321" s="268"/>
      <c r="AU321" s="268"/>
      <c r="AV321" s="268"/>
      <c r="AW321" s="268"/>
      <c r="AX321" s="268"/>
      <c r="AY321" s="268"/>
      <c r="AZ321" s="268"/>
      <c r="BA321" s="268"/>
      <c r="BB321" s="268"/>
      <c r="BC321" s="268"/>
      <c r="BD321" s="268"/>
      <c r="BE321" s="268"/>
      <c r="BF321" s="268"/>
      <c r="BG321" s="268"/>
      <c r="BH321" s="268"/>
      <c r="BI321" s="268"/>
      <c r="BJ321" s="268"/>
      <c r="BK321" s="268"/>
      <c r="BL321" s="268"/>
      <c r="BM321" s="268"/>
      <c r="BN321" s="268"/>
      <c r="BO321" s="268"/>
      <c r="BP321" s="268"/>
      <c r="BQ321" s="268"/>
      <c r="BR321" s="268"/>
      <c r="BS321" s="268"/>
      <c r="BT321" s="268"/>
      <c r="BU321" s="268"/>
      <c r="BV321" s="268"/>
      <c r="BW321" s="268"/>
      <c r="BX321" s="268"/>
      <c r="BY321" s="268"/>
      <c r="BZ321" s="268"/>
    </row>
    <row r="322" spans="1:78" s="258" customFormat="1" ht="18" customHeight="1" x14ac:dyDescent="0.2">
      <c r="A322" s="267">
        <v>318</v>
      </c>
      <c r="B322" s="420" t="s">
        <v>1522</v>
      </c>
      <c r="C322" s="420" t="s">
        <v>400</v>
      </c>
      <c r="D322" s="249" t="s">
        <v>16</v>
      </c>
      <c r="E322" s="249" t="s">
        <v>1539</v>
      </c>
      <c r="F322" s="249" t="s">
        <v>1945</v>
      </c>
      <c r="G322" s="332">
        <v>393</v>
      </c>
      <c r="H322" s="266">
        <f t="shared" si="21"/>
        <v>4716</v>
      </c>
      <c r="I322" s="266">
        <f t="shared" si="22"/>
        <v>32.75</v>
      </c>
      <c r="J322" s="266">
        <f t="shared" si="24"/>
        <v>31.250000000000004</v>
      </c>
      <c r="K322" s="405">
        <v>0</v>
      </c>
      <c r="L322" s="422">
        <v>0</v>
      </c>
      <c r="M322" s="266">
        <f t="shared" si="25"/>
        <v>64</v>
      </c>
      <c r="N322" s="268"/>
      <c r="O322" s="268"/>
      <c r="P322" s="268"/>
      <c r="Q322" s="268"/>
      <c r="R322" s="268"/>
      <c r="S322" s="268"/>
      <c r="T322" s="268"/>
      <c r="U322" s="268"/>
      <c r="V322" s="268"/>
      <c r="W322" s="268"/>
      <c r="X322" s="268"/>
      <c r="Y322" s="268"/>
      <c r="Z322" s="268"/>
      <c r="AA322" s="268"/>
      <c r="AB322" s="268"/>
      <c r="AC322" s="268"/>
      <c r="AD322" s="268"/>
      <c r="AE322" s="268"/>
      <c r="AF322" s="268"/>
      <c r="AG322" s="268"/>
      <c r="AH322" s="268"/>
      <c r="AI322" s="268"/>
      <c r="AJ322" s="268"/>
      <c r="AK322" s="268"/>
      <c r="AL322" s="268"/>
      <c r="AM322" s="268"/>
      <c r="AN322" s="268"/>
      <c r="AO322" s="268"/>
      <c r="AP322" s="268"/>
      <c r="AQ322" s="268"/>
      <c r="AR322" s="268"/>
      <c r="AS322" s="268"/>
      <c r="AT322" s="268"/>
      <c r="AU322" s="268"/>
      <c r="AV322" s="268"/>
      <c r="AW322" s="268"/>
      <c r="AX322" s="268"/>
      <c r="AY322" s="268"/>
      <c r="AZ322" s="268"/>
      <c r="BA322" s="268"/>
      <c r="BB322" s="268"/>
      <c r="BC322" s="268"/>
      <c r="BD322" s="268"/>
      <c r="BE322" s="268"/>
      <c r="BF322" s="268"/>
      <c r="BG322" s="268"/>
      <c r="BH322" s="268"/>
      <c r="BI322" s="268"/>
      <c r="BJ322" s="268"/>
      <c r="BK322" s="268"/>
      <c r="BL322" s="268"/>
      <c r="BM322" s="268"/>
      <c r="BN322" s="268"/>
      <c r="BO322" s="268"/>
      <c r="BP322" s="268"/>
      <c r="BQ322" s="268"/>
      <c r="BR322" s="268"/>
      <c r="BS322" s="268"/>
      <c r="BT322" s="268"/>
      <c r="BU322" s="268"/>
      <c r="BV322" s="268"/>
      <c r="BW322" s="268"/>
      <c r="BX322" s="268"/>
      <c r="BY322" s="268"/>
      <c r="BZ322" s="268"/>
    </row>
    <row r="323" spans="1:78" s="258" customFormat="1" ht="18" customHeight="1" x14ac:dyDescent="0.2">
      <c r="A323" s="265">
        <v>319</v>
      </c>
      <c r="B323" s="420" t="s">
        <v>718</v>
      </c>
      <c r="C323" s="420" t="s">
        <v>414</v>
      </c>
      <c r="D323" s="249" t="s">
        <v>764</v>
      </c>
      <c r="E323" s="249" t="s">
        <v>1546</v>
      </c>
      <c r="F323" s="249" t="s">
        <v>765</v>
      </c>
      <c r="G323" s="332">
        <v>548</v>
      </c>
      <c r="H323" s="266">
        <f t="shared" si="21"/>
        <v>6576</v>
      </c>
      <c r="I323" s="266">
        <f t="shared" si="22"/>
        <v>45.666666666666664</v>
      </c>
      <c r="J323" s="266">
        <f t="shared" si="24"/>
        <v>31.250000000000004</v>
      </c>
      <c r="K323" s="405">
        <v>0</v>
      </c>
      <c r="L323" s="422">
        <v>0</v>
      </c>
      <c r="M323" s="266">
        <f t="shared" si="25"/>
        <v>76.916666666666671</v>
      </c>
      <c r="N323" s="268"/>
      <c r="O323" s="268"/>
      <c r="P323" s="268"/>
      <c r="Q323" s="268"/>
      <c r="R323" s="268"/>
      <c r="S323" s="268"/>
      <c r="T323" s="268"/>
      <c r="U323" s="268"/>
      <c r="V323" s="268"/>
      <c r="W323" s="268"/>
      <c r="X323" s="268"/>
      <c r="Y323" s="268"/>
      <c r="Z323" s="268"/>
      <c r="AA323" s="268"/>
      <c r="AB323" s="268"/>
      <c r="AC323" s="268"/>
      <c r="AD323" s="268"/>
      <c r="AE323" s="268"/>
      <c r="AF323" s="268"/>
      <c r="AG323" s="268"/>
      <c r="AH323" s="268"/>
      <c r="AI323" s="268"/>
      <c r="AJ323" s="268"/>
      <c r="AK323" s="268"/>
      <c r="AL323" s="268"/>
      <c r="AM323" s="268"/>
      <c r="AN323" s="268"/>
      <c r="AO323" s="268"/>
      <c r="AP323" s="268"/>
      <c r="AQ323" s="268"/>
      <c r="AR323" s="268"/>
      <c r="AS323" s="268"/>
      <c r="AT323" s="268"/>
      <c r="AU323" s="268"/>
      <c r="AV323" s="268"/>
      <c r="AW323" s="268"/>
      <c r="AX323" s="268"/>
      <c r="AY323" s="268"/>
      <c r="AZ323" s="268"/>
      <c r="BA323" s="268"/>
      <c r="BB323" s="268"/>
      <c r="BC323" s="268"/>
      <c r="BD323" s="268"/>
      <c r="BE323" s="268"/>
      <c r="BF323" s="268"/>
      <c r="BG323" s="268"/>
      <c r="BH323" s="268"/>
      <c r="BI323" s="268"/>
      <c r="BJ323" s="268"/>
      <c r="BK323" s="268"/>
      <c r="BL323" s="268"/>
      <c r="BM323" s="268"/>
      <c r="BN323" s="268"/>
      <c r="BO323" s="268"/>
      <c r="BP323" s="268"/>
      <c r="BQ323" s="268"/>
      <c r="BR323" s="268"/>
      <c r="BS323" s="268"/>
      <c r="BT323" s="268"/>
      <c r="BU323" s="268"/>
      <c r="BV323" s="268"/>
      <c r="BW323" s="268"/>
      <c r="BX323" s="268"/>
      <c r="BY323" s="268"/>
      <c r="BZ323" s="268"/>
    </row>
    <row r="324" spans="1:78" s="258" customFormat="1" ht="18" customHeight="1" x14ac:dyDescent="0.2">
      <c r="A324" s="267">
        <v>320</v>
      </c>
      <c r="B324" s="420" t="s">
        <v>1523</v>
      </c>
      <c r="C324" s="420" t="s">
        <v>400</v>
      </c>
      <c r="D324" s="249" t="s">
        <v>16</v>
      </c>
      <c r="E324" s="249" t="s">
        <v>1539</v>
      </c>
      <c r="F324" s="249" t="s">
        <v>1945</v>
      </c>
      <c r="G324" s="332">
        <v>393</v>
      </c>
      <c r="H324" s="266">
        <f t="shared" si="21"/>
        <v>4716</v>
      </c>
      <c r="I324" s="266">
        <f t="shared" si="22"/>
        <v>32.75</v>
      </c>
      <c r="J324" s="266">
        <f t="shared" si="24"/>
        <v>31.250000000000004</v>
      </c>
      <c r="K324" s="405">
        <v>0</v>
      </c>
      <c r="L324" s="422">
        <v>0</v>
      </c>
      <c r="M324" s="266">
        <f t="shared" si="25"/>
        <v>64</v>
      </c>
      <c r="N324" s="268"/>
      <c r="O324" s="268"/>
      <c r="P324" s="268"/>
      <c r="Q324" s="268"/>
      <c r="R324" s="268"/>
      <c r="S324" s="268"/>
      <c r="T324" s="268"/>
      <c r="U324" s="268"/>
      <c r="V324" s="268"/>
      <c r="W324" s="268"/>
      <c r="X324" s="268"/>
      <c r="Y324" s="268"/>
      <c r="Z324" s="268"/>
      <c r="AA324" s="268"/>
      <c r="AB324" s="268"/>
      <c r="AC324" s="268"/>
      <c r="AD324" s="268"/>
      <c r="AE324" s="268"/>
      <c r="AF324" s="268"/>
      <c r="AG324" s="268"/>
      <c r="AH324" s="268"/>
      <c r="AI324" s="268"/>
      <c r="AJ324" s="268"/>
      <c r="AK324" s="268"/>
      <c r="AL324" s="268"/>
      <c r="AM324" s="268"/>
      <c r="AN324" s="268"/>
      <c r="AO324" s="268"/>
      <c r="AP324" s="268"/>
      <c r="AQ324" s="268"/>
      <c r="AR324" s="268"/>
      <c r="AS324" s="268"/>
      <c r="AT324" s="268"/>
      <c r="AU324" s="268"/>
      <c r="AV324" s="268"/>
      <c r="AW324" s="268"/>
      <c r="AX324" s="268"/>
      <c r="AY324" s="268"/>
      <c r="AZ324" s="268"/>
      <c r="BA324" s="268"/>
      <c r="BB324" s="268"/>
      <c r="BC324" s="268"/>
      <c r="BD324" s="268"/>
      <c r="BE324" s="268"/>
      <c r="BF324" s="268"/>
      <c r="BG324" s="268"/>
      <c r="BH324" s="268"/>
      <c r="BI324" s="268"/>
      <c r="BJ324" s="268"/>
      <c r="BK324" s="268"/>
      <c r="BL324" s="268"/>
      <c r="BM324" s="268"/>
      <c r="BN324" s="268"/>
      <c r="BO324" s="268"/>
      <c r="BP324" s="268"/>
      <c r="BQ324" s="268"/>
      <c r="BR324" s="268"/>
      <c r="BS324" s="268"/>
      <c r="BT324" s="268"/>
      <c r="BU324" s="268"/>
      <c r="BV324" s="268"/>
      <c r="BW324" s="268"/>
      <c r="BX324" s="268"/>
      <c r="BY324" s="268"/>
      <c r="BZ324" s="268"/>
    </row>
    <row r="325" spans="1:78" s="258" customFormat="1" ht="18" customHeight="1" x14ac:dyDescent="0.2">
      <c r="A325" s="265">
        <v>321</v>
      </c>
      <c r="B325" s="420" t="s">
        <v>719</v>
      </c>
      <c r="C325" s="420" t="s">
        <v>455</v>
      </c>
      <c r="D325" s="249" t="s">
        <v>16</v>
      </c>
      <c r="E325" s="249" t="s">
        <v>1552</v>
      </c>
      <c r="F325" s="249" t="s">
        <v>1958</v>
      </c>
      <c r="G325" s="332">
        <v>2254</v>
      </c>
      <c r="H325" s="266">
        <f t="shared" ref="H325:H360" si="26">G325*12</f>
        <v>27048</v>
      </c>
      <c r="I325" s="266">
        <f t="shared" ref="I325:I360" si="27">G325/12</f>
        <v>187.83333333333334</v>
      </c>
      <c r="J325" s="266">
        <f t="shared" si="24"/>
        <v>31.250000000000004</v>
      </c>
      <c r="K325" s="405">
        <v>0</v>
      </c>
      <c r="L325" s="422">
        <v>0</v>
      </c>
      <c r="M325" s="266">
        <f t="shared" si="25"/>
        <v>219.08333333333334</v>
      </c>
      <c r="N325" s="268"/>
      <c r="O325" s="268"/>
      <c r="P325" s="268"/>
      <c r="Q325" s="268"/>
      <c r="R325" s="268"/>
      <c r="S325" s="268"/>
      <c r="T325" s="268"/>
      <c r="U325" s="268"/>
      <c r="V325" s="268"/>
      <c r="W325" s="268"/>
      <c r="X325" s="268"/>
      <c r="Y325" s="268"/>
      <c r="Z325" s="268"/>
      <c r="AA325" s="268"/>
      <c r="AB325" s="268"/>
      <c r="AC325" s="268"/>
      <c r="AD325" s="268"/>
      <c r="AE325" s="268"/>
      <c r="AF325" s="268"/>
      <c r="AG325" s="268"/>
      <c r="AH325" s="268"/>
      <c r="AI325" s="268"/>
      <c r="AJ325" s="268"/>
      <c r="AK325" s="268"/>
      <c r="AL325" s="268"/>
      <c r="AM325" s="268"/>
      <c r="AN325" s="268"/>
      <c r="AO325" s="268"/>
      <c r="AP325" s="268"/>
      <c r="AQ325" s="268"/>
      <c r="AR325" s="268"/>
      <c r="AS325" s="268"/>
      <c r="AT325" s="268"/>
      <c r="AU325" s="268"/>
      <c r="AV325" s="268"/>
      <c r="AW325" s="268"/>
      <c r="AX325" s="268"/>
      <c r="AY325" s="268"/>
      <c r="AZ325" s="268"/>
      <c r="BA325" s="268"/>
      <c r="BB325" s="268"/>
      <c r="BC325" s="268"/>
      <c r="BD325" s="268"/>
      <c r="BE325" s="268"/>
      <c r="BF325" s="268"/>
      <c r="BG325" s="268"/>
      <c r="BH325" s="268"/>
      <c r="BI325" s="268"/>
      <c r="BJ325" s="268"/>
      <c r="BK325" s="268"/>
      <c r="BL325" s="268"/>
      <c r="BM325" s="268"/>
      <c r="BN325" s="268"/>
      <c r="BO325" s="268"/>
      <c r="BP325" s="268"/>
      <c r="BQ325" s="268"/>
      <c r="BR325" s="268"/>
      <c r="BS325" s="268"/>
      <c r="BT325" s="268"/>
      <c r="BU325" s="268"/>
      <c r="BV325" s="268"/>
      <c r="BW325" s="268"/>
      <c r="BX325" s="268"/>
      <c r="BY325" s="268"/>
      <c r="BZ325" s="268"/>
    </row>
    <row r="326" spans="1:78" s="258" customFormat="1" ht="18" customHeight="1" x14ac:dyDescent="0.2">
      <c r="A326" s="267">
        <v>322</v>
      </c>
      <c r="B326" s="420" t="s">
        <v>720</v>
      </c>
      <c r="C326" s="420" t="s">
        <v>421</v>
      </c>
      <c r="D326" s="249" t="s">
        <v>764</v>
      </c>
      <c r="E326" s="249" t="s">
        <v>1546</v>
      </c>
      <c r="F326" s="249" t="s">
        <v>766</v>
      </c>
      <c r="G326" s="332">
        <v>531</v>
      </c>
      <c r="H326" s="266">
        <f t="shared" si="26"/>
        <v>6372</v>
      </c>
      <c r="I326" s="266">
        <f t="shared" si="27"/>
        <v>44.25</v>
      </c>
      <c r="J326" s="266">
        <f t="shared" si="24"/>
        <v>31.250000000000004</v>
      </c>
      <c r="K326" s="405">
        <v>82.97</v>
      </c>
      <c r="L326" s="422">
        <v>0</v>
      </c>
      <c r="M326" s="266">
        <f t="shared" si="25"/>
        <v>158.47</v>
      </c>
      <c r="N326" s="268"/>
      <c r="O326" s="268"/>
      <c r="P326" s="268"/>
      <c r="Q326" s="268"/>
      <c r="R326" s="268"/>
      <c r="S326" s="268"/>
      <c r="T326" s="268"/>
      <c r="U326" s="268"/>
      <c r="V326" s="268"/>
      <c r="W326" s="268"/>
      <c r="X326" s="268"/>
      <c r="Y326" s="268"/>
      <c r="Z326" s="268"/>
      <c r="AA326" s="268"/>
      <c r="AB326" s="268"/>
      <c r="AC326" s="268"/>
      <c r="AD326" s="268"/>
      <c r="AE326" s="268"/>
      <c r="AF326" s="268"/>
      <c r="AG326" s="268"/>
      <c r="AH326" s="268"/>
      <c r="AI326" s="268"/>
      <c r="AJ326" s="268"/>
      <c r="AK326" s="268"/>
      <c r="AL326" s="268"/>
      <c r="AM326" s="268"/>
      <c r="AN326" s="268"/>
      <c r="AO326" s="268"/>
      <c r="AP326" s="268"/>
      <c r="AQ326" s="268"/>
      <c r="AR326" s="268"/>
      <c r="AS326" s="268"/>
      <c r="AT326" s="268"/>
      <c r="AU326" s="268"/>
      <c r="AV326" s="268"/>
      <c r="AW326" s="268"/>
      <c r="AX326" s="268"/>
      <c r="AY326" s="268"/>
      <c r="AZ326" s="268"/>
      <c r="BA326" s="268"/>
      <c r="BB326" s="268"/>
      <c r="BC326" s="268"/>
      <c r="BD326" s="268"/>
      <c r="BE326" s="268"/>
      <c r="BF326" s="268"/>
      <c r="BG326" s="268"/>
      <c r="BH326" s="268"/>
      <c r="BI326" s="268"/>
      <c r="BJ326" s="268"/>
      <c r="BK326" s="268"/>
      <c r="BL326" s="268"/>
      <c r="BM326" s="268"/>
      <c r="BN326" s="268"/>
      <c r="BO326" s="268"/>
      <c r="BP326" s="268"/>
      <c r="BQ326" s="268"/>
      <c r="BR326" s="268"/>
      <c r="BS326" s="268"/>
      <c r="BT326" s="268"/>
      <c r="BU326" s="268"/>
      <c r="BV326" s="268"/>
      <c r="BW326" s="268"/>
      <c r="BX326" s="268"/>
      <c r="BY326" s="268"/>
      <c r="BZ326" s="268"/>
    </row>
    <row r="327" spans="1:78" s="258" customFormat="1" ht="18" customHeight="1" x14ac:dyDescent="0.2">
      <c r="A327" s="265">
        <v>323</v>
      </c>
      <c r="B327" s="420" t="s">
        <v>721</v>
      </c>
      <c r="C327" s="420" t="s">
        <v>400</v>
      </c>
      <c r="D327" s="249" t="s">
        <v>16</v>
      </c>
      <c r="E327" s="249" t="s">
        <v>1539</v>
      </c>
      <c r="F327" s="249" t="s">
        <v>1945</v>
      </c>
      <c r="G327" s="332">
        <v>393</v>
      </c>
      <c r="H327" s="266">
        <f t="shared" si="26"/>
        <v>4716</v>
      </c>
      <c r="I327" s="266">
        <f t="shared" si="27"/>
        <v>32.75</v>
      </c>
      <c r="J327" s="266">
        <f t="shared" si="24"/>
        <v>31.250000000000004</v>
      </c>
      <c r="K327" s="405">
        <v>0</v>
      </c>
      <c r="L327" s="422">
        <v>0</v>
      </c>
      <c r="M327" s="266">
        <f t="shared" si="25"/>
        <v>64</v>
      </c>
      <c r="N327" s="268"/>
      <c r="O327" s="268"/>
      <c r="P327" s="268"/>
      <c r="Q327" s="268"/>
      <c r="R327" s="268"/>
      <c r="S327" s="268"/>
      <c r="T327" s="268"/>
      <c r="U327" s="268"/>
      <c r="V327" s="268"/>
      <c r="W327" s="268"/>
      <c r="X327" s="268"/>
      <c r="Y327" s="268"/>
      <c r="Z327" s="268"/>
      <c r="AA327" s="268"/>
      <c r="AB327" s="268"/>
      <c r="AC327" s="268"/>
      <c r="AD327" s="268"/>
      <c r="AE327" s="268"/>
      <c r="AF327" s="268"/>
      <c r="AG327" s="268"/>
      <c r="AH327" s="268"/>
      <c r="AI327" s="268"/>
      <c r="AJ327" s="268"/>
      <c r="AK327" s="268"/>
      <c r="AL327" s="268"/>
      <c r="AM327" s="268"/>
      <c r="AN327" s="268"/>
      <c r="AO327" s="268"/>
      <c r="AP327" s="268"/>
      <c r="AQ327" s="268"/>
      <c r="AR327" s="268"/>
      <c r="AS327" s="268"/>
      <c r="AT327" s="268"/>
      <c r="AU327" s="268"/>
      <c r="AV327" s="268"/>
      <c r="AW327" s="268"/>
      <c r="AX327" s="268"/>
      <c r="AY327" s="268"/>
      <c r="AZ327" s="268"/>
      <c r="BA327" s="268"/>
      <c r="BB327" s="268"/>
      <c r="BC327" s="268"/>
      <c r="BD327" s="268"/>
      <c r="BE327" s="268"/>
      <c r="BF327" s="268"/>
      <c r="BG327" s="268"/>
      <c r="BH327" s="268"/>
      <c r="BI327" s="268"/>
      <c r="BJ327" s="268"/>
      <c r="BK327" s="268"/>
      <c r="BL327" s="268"/>
      <c r="BM327" s="268"/>
      <c r="BN327" s="268"/>
      <c r="BO327" s="268"/>
      <c r="BP327" s="268"/>
      <c r="BQ327" s="268"/>
      <c r="BR327" s="268"/>
      <c r="BS327" s="268"/>
      <c r="BT327" s="268"/>
      <c r="BU327" s="268"/>
      <c r="BV327" s="268"/>
      <c r="BW327" s="268"/>
      <c r="BX327" s="268"/>
      <c r="BY327" s="268"/>
      <c r="BZ327" s="268"/>
    </row>
    <row r="328" spans="1:78" s="258" customFormat="1" ht="18" customHeight="1" x14ac:dyDescent="0.2">
      <c r="A328" s="267">
        <v>324</v>
      </c>
      <c r="B328" s="420" t="s">
        <v>722</v>
      </c>
      <c r="C328" s="420" t="s">
        <v>477</v>
      </c>
      <c r="D328" s="249" t="s">
        <v>764</v>
      </c>
      <c r="E328" s="249" t="s">
        <v>1563</v>
      </c>
      <c r="F328" s="249" t="s">
        <v>765</v>
      </c>
      <c r="G328" s="332">
        <v>566</v>
      </c>
      <c r="H328" s="266">
        <f t="shared" si="26"/>
        <v>6792</v>
      </c>
      <c r="I328" s="266">
        <f t="shared" si="27"/>
        <v>47.166666666666664</v>
      </c>
      <c r="J328" s="266">
        <f t="shared" si="24"/>
        <v>31.250000000000004</v>
      </c>
      <c r="K328" s="405">
        <v>275.93</v>
      </c>
      <c r="L328" s="422">
        <v>0</v>
      </c>
      <c r="M328" s="266">
        <f t="shared" si="25"/>
        <v>354.34666666666669</v>
      </c>
      <c r="N328" s="268"/>
      <c r="O328" s="268"/>
      <c r="P328" s="268"/>
      <c r="Q328" s="268"/>
      <c r="R328" s="268"/>
      <c r="S328" s="268"/>
      <c r="T328" s="268"/>
      <c r="U328" s="268"/>
      <c r="V328" s="268"/>
      <c r="W328" s="268"/>
      <c r="X328" s="268"/>
      <c r="Y328" s="268"/>
      <c r="Z328" s="268"/>
      <c r="AA328" s="268"/>
      <c r="AB328" s="268"/>
      <c r="AC328" s="268"/>
      <c r="AD328" s="268"/>
      <c r="AE328" s="268"/>
      <c r="AF328" s="268"/>
      <c r="AG328" s="268"/>
      <c r="AH328" s="268"/>
      <c r="AI328" s="268"/>
      <c r="AJ328" s="268"/>
      <c r="AK328" s="268"/>
      <c r="AL328" s="268"/>
      <c r="AM328" s="268"/>
      <c r="AN328" s="268"/>
      <c r="AO328" s="268"/>
      <c r="AP328" s="268"/>
      <c r="AQ328" s="268"/>
      <c r="AR328" s="268"/>
      <c r="AS328" s="268"/>
      <c r="AT328" s="268"/>
      <c r="AU328" s="268"/>
      <c r="AV328" s="268"/>
      <c r="AW328" s="268"/>
      <c r="AX328" s="268"/>
      <c r="AY328" s="268"/>
      <c r="AZ328" s="268"/>
      <c r="BA328" s="268"/>
      <c r="BB328" s="268"/>
      <c r="BC328" s="268"/>
      <c r="BD328" s="268"/>
      <c r="BE328" s="268"/>
      <c r="BF328" s="268"/>
      <c r="BG328" s="268"/>
      <c r="BH328" s="268"/>
      <c r="BI328" s="268"/>
      <c r="BJ328" s="268"/>
      <c r="BK328" s="268"/>
      <c r="BL328" s="268"/>
      <c r="BM328" s="268"/>
      <c r="BN328" s="268"/>
      <c r="BO328" s="268"/>
      <c r="BP328" s="268"/>
      <c r="BQ328" s="268"/>
      <c r="BR328" s="268"/>
      <c r="BS328" s="268"/>
      <c r="BT328" s="268"/>
      <c r="BU328" s="268"/>
      <c r="BV328" s="268"/>
      <c r="BW328" s="268"/>
      <c r="BX328" s="268"/>
      <c r="BY328" s="268"/>
      <c r="BZ328" s="268"/>
    </row>
    <row r="329" spans="1:78" s="258" customFormat="1" ht="18" customHeight="1" x14ac:dyDescent="0.2">
      <c r="A329" s="265">
        <v>325</v>
      </c>
      <c r="B329" s="420" t="s">
        <v>1525</v>
      </c>
      <c r="C329" s="420" t="s">
        <v>400</v>
      </c>
      <c r="D329" s="249" t="s">
        <v>16</v>
      </c>
      <c r="E329" s="249" t="s">
        <v>1539</v>
      </c>
      <c r="F329" s="249" t="s">
        <v>1945</v>
      </c>
      <c r="G329" s="332">
        <v>393</v>
      </c>
      <c r="H329" s="266">
        <f t="shared" si="26"/>
        <v>4716</v>
      </c>
      <c r="I329" s="266">
        <f t="shared" si="27"/>
        <v>32.75</v>
      </c>
      <c r="J329" s="266">
        <f t="shared" si="24"/>
        <v>31.250000000000004</v>
      </c>
      <c r="K329" s="405">
        <v>0</v>
      </c>
      <c r="L329" s="422">
        <v>0</v>
      </c>
      <c r="M329" s="266">
        <f t="shared" si="25"/>
        <v>64</v>
      </c>
      <c r="N329" s="268"/>
      <c r="O329" s="268"/>
      <c r="P329" s="268"/>
      <c r="Q329" s="268"/>
      <c r="R329" s="268"/>
      <c r="S329" s="268"/>
      <c r="T329" s="268"/>
      <c r="U329" s="268"/>
      <c r="V329" s="268"/>
      <c r="W329" s="268"/>
      <c r="X329" s="268"/>
      <c r="Y329" s="268"/>
      <c r="Z329" s="268"/>
      <c r="AA329" s="268"/>
      <c r="AB329" s="268"/>
      <c r="AC329" s="268"/>
      <c r="AD329" s="268"/>
      <c r="AE329" s="268"/>
      <c r="AF329" s="268"/>
      <c r="AG329" s="268"/>
      <c r="AH329" s="268"/>
      <c r="AI329" s="268"/>
      <c r="AJ329" s="268"/>
      <c r="AK329" s="268"/>
      <c r="AL329" s="268"/>
      <c r="AM329" s="268"/>
      <c r="AN329" s="268"/>
      <c r="AO329" s="268"/>
      <c r="AP329" s="268"/>
      <c r="AQ329" s="268"/>
      <c r="AR329" s="268"/>
      <c r="AS329" s="268"/>
      <c r="AT329" s="268"/>
      <c r="AU329" s="268"/>
      <c r="AV329" s="268"/>
      <c r="AW329" s="268"/>
      <c r="AX329" s="268"/>
      <c r="AY329" s="268"/>
      <c r="AZ329" s="268"/>
      <c r="BA329" s="268"/>
      <c r="BB329" s="268"/>
      <c r="BC329" s="268"/>
      <c r="BD329" s="268"/>
      <c r="BE329" s="268"/>
      <c r="BF329" s="268"/>
      <c r="BG329" s="268"/>
      <c r="BH329" s="268"/>
      <c r="BI329" s="268"/>
      <c r="BJ329" s="268"/>
      <c r="BK329" s="268"/>
      <c r="BL329" s="268"/>
      <c r="BM329" s="268"/>
      <c r="BN329" s="268"/>
      <c r="BO329" s="268"/>
      <c r="BP329" s="268"/>
      <c r="BQ329" s="268"/>
      <c r="BR329" s="268"/>
      <c r="BS329" s="268"/>
      <c r="BT329" s="268"/>
      <c r="BU329" s="268"/>
      <c r="BV329" s="268"/>
      <c r="BW329" s="268"/>
      <c r="BX329" s="268"/>
      <c r="BY329" s="268"/>
      <c r="BZ329" s="268"/>
    </row>
    <row r="330" spans="1:78" s="258" customFormat="1" ht="18" customHeight="1" x14ac:dyDescent="0.2">
      <c r="A330" s="267">
        <v>326</v>
      </c>
      <c r="B330" s="420" t="s">
        <v>723</v>
      </c>
      <c r="C330" s="420" t="s">
        <v>453</v>
      </c>
      <c r="D330" s="249" t="s">
        <v>764</v>
      </c>
      <c r="E330" s="249" t="s">
        <v>1559</v>
      </c>
      <c r="F330" s="249" t="s">
        <v>766</v>
      </c>
      <c r="G330" s="332">
        <v>531</v>
      </c>
      <c r="H330" s="266">
        <f t="shared" si="26"/>
        <v>6372</v>
      </c>
      <c r="I330" s="266">
        <f t="shared" si="27"/>
        <v>44.25</v>
      </c>
      <c r="J330" s="266">
        <f t="shared" si="24"/>
        <v>31.250000000000004</v>
      </c>
      <c r="K330" s="405">
        <v>122.79</v>
      </c>
      <c r="L330" s="422">
        <v>0</v>
      </c>
      <c r="M330" s="266">
        <f t="shared" si="25"/>
        <v>198.29000000000002</v>
      </c>
      <c r="N330" s="268"/>
      <c r="O330" s="268"/>
      <c r="P330" s="268"/>
      <c r="Q330" s="268"/>
      <c r="R330" s="268"/>
      <c r="S330" s="268"/>
      <c r="T330" s="268"/>
      <c r="U330" s="268"/>
      <c r="V330" s="268"/>
      <c r="W330" s="268"/>
      <c r="X330" s="268"/>
      <c r="Y330" s="268"/>
      <c r="Z330" s="268"/>
      <c r="AA330" s="268"/>
      <c r="AB330" s="268"/>
      <c r="AC330" s="268"/>
      <c r="AD330" s="268"/>
      <c r="AE330" s="268"/>
      <c r="AF330" s="268"/>
      <c r="AG330" s="268"/>
      <c r="AH330" s="268"/>
      <c r="AI330" s="268"/>
      <c r="AJ330" s="268"/>
      <c r="AK330" s="268"/>
      <c r="AL330" s="268"/>
      <c r="AM330" s="268"/>
      <c r="AN330" s="268"/>
      <c r="AO330" s="268"/>
      <c r="AP330" s="268"/>
      <c r="AQ330" s="268"/>
      <c r="AR330" s="268"/>
      <c r="AS330" s="268"/>
      <c r="AT330" s="268"/>
      <c r="AU330" s="268"/>
      <c r="AV330" s="268"/>
      <c r="AW330" s="268"/>
      <c r="AX330" s="268"/>
      <c r="AY330" s="268"/>
      <c r="AZ330" s="268"/>
      <c r="BA330" s="268"/>
      <c r="BB330" s="268"/>
      <c r="BC330" s="268"/>
      <c r="BD330" s="268"/>
      <c r="BE330" s="268"/>
      <c r="BF330" s="268"/>
      <c r="BG330" s="268"/>
      <c r="BH330" s="268"/>
      <c r="BI330" s="268"/>
      <c r="BJ330" s="268"/>
      <c r="BK330" s="268"/>
      <c r="BL330" s="268"/>
      <c r="BM330" s="268"/>
      <c r="BN330" s="268"/>
      <c r="BO330" s="268"/>
      <c r="BP330" s="268"/>
      <c r="BQ330" s="268"/>
      <c r="BR330" s="268"/>
      <c r="BS330" s="268"/>
      <c r="BT330" s="268"/>
      <c r="BU330" s="268"/>
      <c r="BV330" s="268"/>
      <c r="BW330" s="268"/>
      <c r="BX330" s="268"/>
      <c r="BY330" s="268"/>
      <c r="BZ330" s="268"/>
    </row>
    <row r="331" spans="1:78" s="258" customFormat="1" ht="18" customHeight="1" x14ac:dyDescent="0.2">
      <c r="A331" s="265">
        <v>327</v>
      </c>
      <c r="B331" s="420" t="s">
        <v>724</v>
      </c>
      <c r="C331" s="420" t="s">
        <v>453</v>
      </c>
      <c r="D331" s="249" t="s">
        <v>764</v>
      </c>
      <c r="E331" s="249" t="s">
        <v>1543</v>
      </c>
      <c r="F331" s="249" t="s">
        <v>766</v>
      </c>
      <c r="G331" s="332">
        <v>531</v>
      </c>
      <c r="H331" s="266">
        <f t="shared" si="26"/>
        <v>6372</v>
      </c>
      <c r="I331" s="266">
        <f t="shared" si="27"/>
        <v>44.25</v>
      </c>
      <c r="J331" s="266">
        <f t="shared" si="24"/>
        <v>31.250000000000004</v>
      </c>
      <c r="K331" s="405">
        <v>0</v>
      </c>
      <c r="L331" s="422">
        <v>0</v>
      </c>
      <c r="M331" s="266">
        <f t="shared" si="25"/>
        <v>75.5</v>
      </c>
      <c r="N331" s="268"/>
      <c r="O331" s="268"/>
      <c r="P331" s="268"/>
      <c r="Q331" s="268"/>
      <c r="R331" s="268"/>
      <c r="S331" s="268"/>
      <c r="T331" s="268"/>
      <c r="U331" s="268"/>
      <c r="V331" s="268"/>
      <c r="W331" s="268"/>
      <c r="X331" s="268"/>
      <c r="Y331" s="268"/>
      <c r="Z331" s="268"/>
      <c r="AA331" s="268"/>
      <c r="AB331" s="268"/>
      <c r="AC331" s="268"/>
      <c r="AD331" s="268"/>
      <c r="AE331" s="268"/>
      <c r="AF331" s="268"/>
      <c r="AG331" s="268"/>
      <c r="AH331" s="268"/>
      <c r="AI331" s="268"/>
      <c r="AJ331" s="268"/>
      <c r="AK331" s="268"/>
      <c r="AL331" s="268"/>
      <c r="AM331" s="268"/>
      <c r="AN331" s="268"/>
      <c r="AO331" s="268"/>
      <c r="AP331" s="268"/>
      <c r="AQ331" s="268"/>
      <c r="AR331" s="268"/>
      <c r="AS331" s="268"/>
      <c r="AT331" s="268"/>
      <c r="AU331" s="268"/>
      <c r="AV331" s="268"/>
      <c r="AW331" s="268"/>
      <c r="AX331" s="268"/>
      <c r="AY331" s="268"/>
      <c r="AZ331" s="268"/>
      <c r="BA331" s="268"/>
      <c r="BB331" s="268"/>
      <c r="BC331" s="268"/>
      <c r="BD331" s="268"/>
      <c r="BE331" s="268"/>
      <c r="BF331" s="268"/>
      <c r="BG331" s="268"/>
      <c r="BH331" s="268"/>
      <c r="BI331" s="268"/>
      <c r="BJ331" s="268"/>
      <c r="BK331" s="268"/>
      <c r="BL331" s="268"/>
      <c r="BM331" s="268"/>
      <c r="BN331" s="268"/>
      <c r="BO331" s="268"/>
      <c r="BP331" s="268"/>
      <c r="BQ331" s="268"/>
      <c r="BR331" s="268"/>
      <c r="BS331" s="268"/>
      <c r="BT331" s="268"/>
      <c r="BU331" s="268"/>
      <c r="BV331" s="268"/>
      <c r="BW331" s="268"/>
      <c r="BX331" s="268"/>
      <c r="BY331" s="268"/>
      <c r="BZ331" s="268"/>
    </row>
    <row r="332" spans="1:78" s="258" customFormat="1" ht="18" customHeight="1" x14ac:dyDescent="0.2">
      <c r="A332" s="267">
        <v>328</v>
      </c>
      <c r="B332" s="420" t="s">
        <v>725</v>
      </c>
      <c r="C332" s="420" t="s">
        <v>477</v>
      </c>
      <c r="D332" s="249" t="s">
        <v>764</v>
      </c>
      <c r="E332" s="249" t="s">
        <v>1563</v>
      </c>
      <c r="F332" s="249" t="s">
        <v>765</v>
      </c>
      <c r="G332" s="332">
        <v>566</v>
      </c>
      <c r="H332" s="266">
        <f t="shared" si="26"/>
        <v>6792</v>
      </c>
      <c r="I332" s="266">
        <f t="shared" si="27"/>
        <v>47.166666666666664</v>
      </c>
      <c r="J332" s="266">
        <f t="shared" si="24"/>
        <v>31.250000000000004</v>
      </c>
      <c r="K332" s="405">
        <v>278.27999999999997</v>
      </c>
      <c r="L332" s="422">
        <v>0</v>
      </c>
      <c r="M332" s="266">
        <f t="shared" si="25"/>
        <v>356.69666666666666</v>
      </c>
      <c r="N332" s="268"/>
      <c r="O332" s="268"/>
      <c r="P332" s="268"/>
      <c r="Q332" s="268"/>
      <c r="R332" s="268"/>
      <c r="S332" s="268"/>
      <c r="T332" s="268"/>
      <c r="U332" s="268"/>
      <c r="V332" s="268"/>
      <c r="W332" s="268"/>
      <c r="X332" s="268"/>
      <c r="Y332" s="268"/>
      <c r="Z332" s="268"/>
      <c r="AA332" s="268"/>
      <c r="AB332" s="268"/>
      <c r="AC332" s="268"/>
      <c r="AD332" s="268"/>
      <c r="AE332" s="268"/>
      <c r="AF332" s="268"/>
      <c r="AG332" s="268"/>
      <c r="AH332" s="268"/>
      <c r="AI332" s="268"/>
      <c r="AJ332" s="268"/>
      <c r="AK332" s="268"/>
      <c r="AL332" s="268"/>
      <c r="AM332" s="268"/>
      <c r="AN332" s="268"/>
      <c r="AO332" s="268"/>
      <c r="AP332" s="268"/>
      <c r="AQ332" s="268"/>
      <c r="AR332" s="268"/>
      <c r="AS332" s="268"/>
      <c r="AT332" s="268"/>
      <c r="AU332" s="268"/>
      <c r="AV332" s="268"/>
      <c r="AW332" s="268"/>
      <c r="AX332" s="268"/>
      <c r="AY332" s="268"/>
      <c r="AZ332" s="268"/>
      <c r="BA332" s="268"/>
      <c r="BB332" s="268"/>
      <c r="BC332" s="268"/>
      <c r="BD332" s="268"/>
      <c r="BE332" s="268"/>
      <c r="BF332" s="268"/>
      <c r="BG332" s="268"/>
      <c r="BH332" s="268"/>
      <c r="BI332" s="268"/>
      <c r="BJ332" s="268"/>
      <c r="BK332" s="268"/>
      <c r="BL332" s="268"/>
      <c r="BM332" s="268"/>
      <c r="BN332" s="268"/>
      <c r="BO332" s="268"/>
      <c r="BP332" s="268"/>
      <c r="BQ332" s="268"/>
      <c r="BR332" s="268"/>
      <c r="BS332" s="268"/>
      <c r="BT332" s="268"/>
      <c r="BU332" s="268"/>
      <c r="BV332" s="268"/>
      <c r="BW332" s="268"/>
      <c r="BX332" s="268"/>
      <c r="BY332" s="268"/>
      <c r="BZ332" s="268"/>
    </row>
    <row r="333" spans="1:78" s="258" customFormat="1" ht="18" customHeight="1" x14ac:dyDescent="0.2">
      <c r="A333" s="265">
        <v>329</v>
      </c>
      <c r="B333" s="420" t="s">
        <v>726</v>
      </c>
      <c r="C333" s="420" t="s">
        <v>1526</v>
      </c>
      <c r="D333" s="249" t="s">
        <v>16</v>
      </c>
      <c r="E333" s="249" t="s">
        <v>1544</v>
      </c>
      <c r="F333" s="249" t="s">
        <v>1947</v>
      </c>
      <c r="G333" s="332">
        <v>1212</v>
      </c>
      <c r="H333" s="266">
        <f t="shared" si="26"/>
        <v>14544</v>
      </c>
      <c r="I333" s="266">
        <f t="shared" si="27"/>
        <v>101</v>
      </c>
      <c r="J333" s="266">
        <f t="shared" si="24"/>
        <v>31.250000000000004</v>
      </c>
      <c r="K333" s="405">
        <v>0</v>
      </c>
      <c r="L333" s="422">
        <v>0</v>
      </c>
      <c r="M333" s="266">
        <f t="shared" si="25"/>
        <v>132.25</v>
      </c>
      <c r="N333" s="268"/>
      <c r="O333" s="268"/>
      <c r="P333" s="268"/>
      <c r="Q333" s="268"/>
      <c r="R333" s="268"/>
      <c r="S333" s="268"/>
      <c r="T333" s="268"/>
      <c r="U333" s="268"/>
      <c r="V333" s="268"/>
      <c r="W333" s="268"/>
      <c r="X333" s="268"/>
      <c r="Y333" s="268"/>
      <c r="Z333" s="268"/>
      <c r="AA333" s="268"/>
      <c r="AB333" s="268"/>
      <c r="AC333" s="268"/>
      <c r="AD333" s="268"/>
      <c r="AE333" s="268"/>
      <c r="AF333" s="268"/>
      <c r="AG333" s="268"/>
      <c r="AH333" s="268"/>
      <c r="AI333" s="268"/>
      <c r="AJ333" s="268"/>
      <c r="AK333" s="268"/>
      <c r="AL333" s="268"/>
      <c r="AM333" s="268"/>
      <c r="AN333" s="268"/>
      <c r="AO333" s="268"/>
      <c r="AP333" s="268"/>
      <c r="AQ333" s="268"/>
      <c r="AR333" s="268"/>
      <c r="AS333" s="268"/>
      <c r="AT333" s="268"/>
      <c r="AU333" s="268"/>
      <c r="AV333" s="268"/>
      <c r="AW333" s="268"/>
      <c r="AX333" s="268"/>
      <c r="AY333" s="268"/>
      <c r="AZ333" s="268"/>
      <c r="BA333" s="268"/>
      <c r="BB333" s="268"/>
      <c r="BC333" s="268"/>
      <c r="BD333" s="268"/>
      <c r="BE333" s="268"/>
      <c r="BF333" s="268"/>
      <c r="BG333" s="268"/>
      <c r="BH333" s="268"/>
      <c r="BI333" s="268"/>
      <c r="BJ333" s="268"/>
      <c r="BK333" s="268"/>
      <c r="BL333" s="268"/>
      <c r="BM333" s="268"/>
      <c r="BN333" s="268"/>
      <c r="BO333" s="268"/>
      <c r="BP333" s="268"/>
      <c r="BQ333" s="268"/>
      <c r="BR333" s="268"/>
      <c r="BS333" s="268"/>
      <c r="BT333" s="268"/>
      <c r="BU333" s="268"/>
      <c r="BV333" s="268"/>
      <c r="BW333" s="268"/>
      <c r="BX333" s="268"/>
      <c r="BY333" s="268"/>
      <c r="BZ333" s="268"/>
    </row>
    <row r="334" spans="1:78" s="258" customFormat="1" ht="18" customHeight="1" x14ac:dyDescent="0.2">
      <c r="A334" s="267">
        <v>330</v>
      </c>
      <c r="B334" s="420" t="s">
        <v>1528</v>
      </c>
      <c r="C334" s="420" t="s">
        <v>400</v>
      </c>
      <c r="D334" s="249" t="s">
        <v>16</v>
      </c>
      <c r="E334" s="249" t="s">
        <v>1539</v>
      </c>
      <c r="F334" s="249" t="s">
        <v>1945</v>
      </c>
      <c r="G334" s="332">
        <v>393</v>
      </c>
      <c r="H334" s="266">
        <f t="shared" si="26"/>
        <v>4716</v>
      </c>
      <c r="I334" s="266">
        <f t="shared" si="27"/>
        <v>32.75</v>
      </c>
      <c r="J334" s="266">
        <f t="shared" si="24"/>
        <v>31.250000000000004</v>
      </c>
      <c r="K334" s="405">
        <v>0</v>
      </c>
      <c r="L334" s="422">
        <v>0</v>
      </c>
      <c r="M334" s="266">
        <f t="shared" si="25"/>
        <v>64</v>
      </c>
      <c r="N334" s="268"/>
      <c r="O334" s="268"/>
      <c r="P334" s="268"/>
      <c r="Q334" s="268"/>
      <c r="R334" s="268"/>
      <c r="S334" s="268"/>
      <c r="T334" s="268"/>
      <c r="U334" s="268"/>
      <c r="V334" s="268"/>
      <c r="W334" s="268"/>
      <c r="X334" s="268"/>
      <c r="Y334" s="268"/>
      <c r="Z334" s="268"/>
      <c r="AA334" s="268"/>
      <c r="AB334" s="268"/>
      <c r="AC334" s="268"/>
      <c r="AD334" s="268"/>
      <c r="AE334" s="268"/>
      <c r="AF334" s="268"/>
      <c r="AG334" s="268"/>
      <c r="AH334" s="268"/>
      <c r="AI334" s="268"/>
      <c r="AJ334" s="268"/>
      <c r="AK334" s="268"/>
      <c r="AL334" s="268"/>
      <c r="AM334" s="268"/>
      <c r="AN334" s="268"/>
      <c r="AO334" s="268"/>
      <c r="AP334" s="268"/>
      <c r="AQ334" s="268"/>
      <c r="AR334" s="268"/>
      <c r="AS334" s="268"/>
      <c r="AT334" s="268"/>
      <c r="AU334" s="268"/>
      <c r="AV334" s="268"/>
      <c r="AW334" s="268"/>
      <c r="AX334" s="268"/>
      <c r="AY334" s="268"/>
      <c r="AZ334" s="268"/>
      <c r="BA334" s="268"/>
      <c r="BB334" s="268"/>
      <c r="BC334" s="268"/>
      <c r="BD334" s="268"/>
      <c r="BE334" s="268"/>
      <c r="BF334" s="268"/>
      <c r="BG334" s="268"/>
      <c r="BH334" s="268"/>
      <c r="BI334" s="268"/>
      <c r="BJ334" s="268"/>
      <c r="BK334" s="268"/>
      <c r="BL334" s="268"/>
      <c r="BM334" s="268"/>
      <c r="BN334" s="268"/>
      <c r="BO334" s="268"/>
      <c r="BP334" s="268"/>
      <c r="BQ334" s="268"/>
      <c r="BR334" s="268"/>
      <c r="BS334" s="268"/>
      <c r="BT334" s="268"/>
      <c r="BU334" s="268"/>
      <c r="BV334" s="268"/>
      <c r="BW334" s="268"/>
      <c r="BX334" s="268"/>
      <c r="BY334" s="268"/>
      <c r="BZ334" s="268"/>
    </row>
    <row r="335" spans="1:78" s="258" customFormat="1" ht="18" customHeight="1" x14ac:dyDescent="0.2">
      <c r="A335" s="265">
        <v>331</v>
      </c>
      <c r="B335" s="420" t="s">
        <v>727</v>
      </c>
      <c r="C335" s="420" t="s">
        <v>774</v>
      </c>
      <c r="D335" s="249" t="s">
        <v>16</v>
      </c>
      <c r="E335" s="249" t="s">
        <v>1595</v>
      </c>
      <c r="F335" s="249" t="s">
        <v>1951</v>
      </c>
      <c r="G335" s="332">
        <v>675</v>
      </c>
      <c r="H335" s="266">
        <f t="shared" si="26"/>
        <v>8100</v>
      </c>
      <c r="I335" s="266">
        <f t="shared" si="27"/>
        <v>56.25</v>
      </c>
      <c r="J335" s="266">
        <f t="shared" si="24"/>
        <v>31.250000000000004</v>
      </c>
      <c r="K335" s="405">
        <v>0</v>
      </c>
      <c r="L335" s="422">
        <v>0</v>
      </c>
      <c r="M335" s="266">
        <f t="shared" si="25"/>
        <v>87.5</v>
      </c>
      <c r="N335" s="268"/>
      <c r="O335" s="268"/>
      <c r="P335" s="268"/>
      <c r="Q335" s="268"/>
      <c r="R335" s="268"/>
      <c r="S335" s="268"/>
      <c r="T335" s="268"/>
      <c r="U335" s="268"/>
      <c r="V335" s="268"/>
      <c r="W335" s="268"/>
      <c r="X335" s="268"/>
      <c r="Y335" s="268"/>
      <c r="Z335" s="268"/>
      <c r="AA335" s="268"/>
      <c r="AB335" s="268"/>
      <c r="AC335" s="268"/>
      <c r="AD335" s="268"/>
      <c r="AE335" s="268"/>
      <c r="AF335" s="268"/>
      <c r="AG335" s="268"/>
      <c r="AH335" s="268"/>
      <c r="AI335" s="268"/>
      <c r="AJ335" s="268"/>
      <c r="AK335" s="268"/>
      <c r="AL335" s="268"/>
      <c r="AM335" s="268"/>
      <c r="AN335" s="268"/>
      <c r="AO335" s="268"/>
      <c r="AP335" s="268"/>
      <c r="AQ335" s="268"/>
      <c r="AR335" s="268"/>
      <c r="AS335" s="268"/>
      <c r="AT335" s="268"/>
      <c r="AU335" s="268"/>
      <c r="AV335" s="268"/>
      <c r="AW335" s="268"/>
      <c r="AX335" s="268"/>
      <c r="AY335" s="268"/>
      <c r="AZ335" s="268"/>
      <c r="BA335" s="268"/>
      <c r="BB335" s="268"/>
      <c r="BC335" s="268"/>
      <c r="BD335" s="268"/>
      <c r="BE335" s="268"/>
      <c r="BF335" s="268"/>
      <c r="BG335" s="268"/>
      <c r="BH335" s="268"/>
      <c r="BI335" s="268"/>
      <c r="BJ335" s="268"/>
      <c r="BK335" s="268"/>
      <c r="BL335" s="268"/>
      <c r="BM335" s="268"/>
      <c r="BN335" s="268"/>
      <c r="BO335" s="268"/>
      <c r="BP335" s="268"/>
      <c r="BQ335" s="268"/>
      <c r="BR335" s="268"/>
      <c r="BS335" s="268"/>
      <c r="BT335" s="268"/>
      <c r="BU335" s="268"/>
      <c r="BV335" s="268"/>
      <c r="BW335" s="268"/>
      <c r="BX335" s="268"/>
      <c r="BY335" s="268"/>
      <c r="BZ335" s="268"/>
    </row>
    <row r="336" spans="1:78" s="258" customFormat="1" ht="18" customHeight="1" x14ac:dyDescent="0.2">
      <c r="A336" s="267">
        <v>332</v>
      </c>
      <c r="B336" s="420" t="s">
        <v>728</v>
      </c>
      <c r="C336" s="420" t="s">
        <v>477</v>
      </c>
      <c r="D336" s="249" t="s">
        <v>16</v>
      </c>
      <c r="E336" s="249" t="s">
        <v>1566</v>
      </c>
      <c r="F336" s="249" t="s">
        <v>1956</v>
      </c>
      <c r="G336" s="332">
        <v>531</v>
      </c>
      <c r="H336" s="266">
        <f t="shared" si="26"/>
        <v>6372</v>
      </c>
      <c r="I336" s="266">
        <f t="shared" si="27"/>
        <v>44.25</v>
      </c>
      <c r="J336" s="266">
        <f t="shared" si="24"/>
        <v>31.250000000000004</v>
      </c>
      <c r="K336" s="405">
        <v>251.42</v>
      </c>
      <c r="L336" s="422">
        <v>0</v>
      </c>
      <c r="M336" s="266">
        <f t="shared" si="25"/>
        <v>326.91999999999996</v>
      </c>
      <c r="N336" s="268"/>
      <c r="O336" s="268"/>
      <c r="P336" s="268"/>
      <c r="Q336" s="268"/>
      <c r="R336" s="268"/>
      <c r="S336" s="268"/>
      <c r="T336" s="268"/>
      <c r="U336" s="268"/>
      <c r="V336" s="268"/>
      <c r="W336" s="268"/>
      <c r="X336" s="268"/>
      <c r="Y336" s="268"/>
      <c r="Z336" s="268"/>
      <c r="AA336" s="268"/>
      <c r="AB336" s="268"/>
      <c r="AC336" s="268"/>
      <c r="AD336" s="268"/>
      <c r="AE336" s="268"/>
      <c r="AF336" s="268"/>
      <c r="AG336" s="268"/>
      <c r="AH336" s="268"/>
      <c r="AI336" s="268"/>
      <c r="AJ336" s="268"/>
      <c r="AK336" s="268"/>
      <c r="AL336" s="268"/>
      <c r="AM336" s="268"/>
      <c r="AN336" s="268"/>
      <c r="AO336" s="268"/>
      <c r="AP336" s="268"/>
      <c r="AQ336" s="268"/>
      <c r="AR336" s="268"/>
      <c r="AS336" s="268"/>
      <c r="AT336" s="268"/>
      <c r="AU336" s="268"/>
      <c r="AV336" s="268"/>
      <c r="AW336" s="268"/>
      <c r="AX336" s="268"/>
      <c r="AY336" s="268"/>
      <c r="AZ336" s="268"/>
      <c r="BA336" s="268"/>
      <c r="BB336" s="268"/>
      <c r="BC336" s="268"/>
      <c r="BD336" s="268"/>
      <c r="BE336" s="268"/>
      <c r="BF336" s="268"/>
      <c r="BG336" s="268"/>
      <c r="BH336" s="268"/>
      <c r="BI336" s="268"/>
      <c r="BJ336" s="268"/>
      <c r="BK336" s="268"/>
      <c r="BL336" s="268"/>
      <c r="BM336" s="268"/>
      <c r="BN336" s="268"/>
      <c r="BO336" s="268"/>
      <c r="BP336" s="268"/>
      <c r="BQ336" s="268"/>
      <c r="BR336" s="268"/>
      <c r="BS336" s="268"/>
      <c r="BT336" s="268"/>
      <c r="BU336" s="268"/>
      <c r="BV336" s="268"/>
      <c r="BW336" s="268"/>
      <c r="BX336" s="268"/>
      <c r="BY336" s="268"/>
      <c r="BZ336" s="268"/>
    </row>
    <row r="337" spans="1:78" s="258" customFormat="1" ht="18" customHeight="1" x14ac:dyDescent="0.2">
      <c r="A337" s="265">
        <v>333</v>
      </c>
      <c r="B337" s="420" t="s">
        <v>729</v>
      </c>
      <c r="C337" s="420" t="s">
        <v>421</v>
      </c>
      <c r="D337" s="249" t="s">
        <v>16</v>
      </c>
      <c r="E337" s="249" t="s">
        <v>1561</v>
      </c>
      <c r="F337" s="249" t="s">
        <v>1956</v>
      </c>
      <c r="G337" s="332">
        <v>531</v>
      </c>
      <c r="H337" s="266">
        <f t="shared" si="26"/>
        <v>6372</v>
      </c>
      <c r="I337" s="266">
        <f t="shared" si="27"/>
        <v>44.25</v>
      </c>
      <c r="J337" s="266">
        <f t="shared" si="24"/>
        <v>31.250000000000004</v>
      </c>
      <c r="K337" s="405">
        <v>0</v>
      </c>
      <c r="L337" s="422">
        <v>0</v>
      </c>
      <c r="M337" s="266">
        <f t="shared" si="25"/>
        <v>75.5</v>
      </c>
      <c r="N337" s="268"/>
      <c r="O337" s="268"/>
      <c r="P337" s="268"/>
      <c r="Q337" s="268"/>
      <c r="R337" s="268"/>
      <c r="S337" s="268"/>
      <c r="T337" s="268"/>
      <c r="U337" s="268"/>
      <c r="V337" s="268"/>
      <c r="W337" s="268"/>
      <c r="X337" s="268"/>
      <c r="Y337" s="268"/>
      <c r="Z337" s="268"/>
      <c r="AA337" s="268"/>
      <c r="AB337" s="268"/>
      <c r="AC337" s="268"/>
      <c r="AD337" s="268"/>
      <c r="AE337" s="268"/>
      <c r="AF337" s="268"/>
      <c r="AG337" s="268"/>
      <c r="AH337" s="268"/>
      <c r="AI337" s="268"/>
      <c r="AJ337" s="268"/>
      <c r="AK337" s="268"/>
      <c r="AL337" s="268"/>
      <c r="AM337" s="268"/>
      <c r="AN337" s="268"/>
      <c r="AO337" s="268"/>
      <c r="AP337" s="268"/>
      <c r="AQ337" s="268"/>
      <c r="AR337" s="268"/>
      <c r="AS337" s="268"/>
      <c r="AT337" s="268"/>
      <c r="AU337" s="268"/>
      <c r="AV337" s="268"/>
      <c r="AW337" s="268"/>
      <c r="AX337" s="268"/>
      <c r="AY337" s="268"/>
      <c r="AZ337" s="268"/>
      <c r="BA337" s="268"/>
      <c r="BB337" s="268"/>
      <c r="BC337" s="268"/>
      <c r="BD337" s="268"/>
      <c r="BE337" s="268"/>
      <c r="BF337" s="268"/>
      <c r="BG337" s="268"/>
      <c r="BH337" s="268"/>
      <c r="BI337" s="268"/>
      <c r="BJ337" s="268"/>
      <c r="BK337" s="268"/>
      <c r="BL337" s="268"/>
      <c r="BM337" s="268"/>
      <c r="BN337" s="268"/>
      <c r="BO337" s="268"/>
      <c r="BP337" s="268"/>
      <c r="BQ337" s="268"/>
      <c r="BR337" s="268"/>
      <c r="BS337" s="268"/>
      <c r="BT337" s="268"/>
      <c r="BU337" s="268"/>
      <c r="BV337" s="268"/>
      <c r="BW337" s="268"/>
      <c r="BX337" s="268"/>
      <c r="BY337" s="268"/>
      <c r="BZ337" s="268"/>
    </row>
    <row r="338" spans="1:78" s="258" customFormat="1" ht="18" customHeight="1" x14ac:dyDescent="0.2">
      <c r="A338" s="267">
        <v>334</v>
      </c>
      <c r="B338" s="420" t="s">
        <v>730</v>
      </c>
      <c r="C338" s="420" t="s">
        <v>406</v>
      </c>
      <c r="D338" s="249" t="s">
        <v>16</v>
      </c>
      <c r="E338" s="249" t="s">
        <v>1562</v>
      </c>
      <c r="F338" s="249" t="s">
        <v>1946</v>
      </c>
      <c r="G338" s="332">
        <v>622</v>
      </c>
      <c r="H338" s="266">
        <f t="shared" si="26"/>
        <v>7464</v>
      </c>
      <c r="I338" s="266">
        <f t="shared" si="27"/>
        <v>51.833333333333336</v>
      </c>
      <c r="J338" s="266">
        <f t="shared" si="24"/>
        <v>31.250000000000004</v>
      </c>
      <c r="K338" s="405">
        <v>0</v>
      </c>
      <c r="L338" s="422">
        <v>0</v>
      </c>
      <c r="M338" s="266">
        <f t="shared" si="25"/>
        <v>83.083333333333343</v>
      </c>
      <c r="N338" s="268"/>
      <c r="O338" s="268"/>
      <c r="P338" s="268"/>
      <c r="Q338" s="268"/>
      <c r="R338" s="268"/>
      <c r="S338" s="268"/>
      <c r="T338" s="268"/>
      <c r="U338" s="268"/>
      <c r="V338" s="268"/>
      <c r="W338" s="268"/>
      <c r="X338" s="268"/>
      <c r="Y338" s="268"/>
      <c r="Z338" s="268"/>
      <c r="AA338" s="268"/>
      <c r="AB338" s="268"/>
      <c r="AC338" s="268"/>
      <c r="AD338" s="268"/>
      <c r="AE338" s="268"/>
      <c r="AF338" s="268"/>
      <c r="AG338" s="268"/>
      <c r="AH338" s="268"/>
      <c r="AI338" s="268"/>
      <c r="AJ338" s="268"/>
      <c r="AK338" s="268"/>
      <c r="AL338" s="268"/>
      <c r="AM338" s="268"/>
      <c r="AN338" s="268"/>
      <c r="AO338" s="268"/>
      <c r="AP338" s="268"/>
      <c r="AQ338" s="268"/>
      <c r="AR338" s="268"/>
      <c r="AS338" s="268"/>
      <c r="AT338" s="268"/>
      <c r="AU338" s="268"/>
      <c r="AV338" s="268"/>
      <c r="AW338" s="268"/>
      <c r="AX338" s="268"/>
      <c r="AY338" s="268"/>
      <c r="AZ338" s="268"/>
      <c r="BA338" s="268"/>
      <c r="BB338" s="268"/>
      <c r="BC338" s="268"/>
      <c r="BD338" s="268"/>
      <c r="BE338" s="268"/>
      <c r="BF338" s="268"/>
      <c r="BG338" s="268"/>
      <c r="BH338" s="268"/>
      <c r="BI338" s="268"/>
      <c r="BJ338" s="268"/>
      <c r="BK338" s="268"/>
      <c r="BL338" s="268"/>
      <c r="BM338" s="268"/>
      <c r="BN338" s="268"/>
      <c r="BO338" s="268"/>
      <c r="BP338" s="268"/>
      <c r="BQ338" s="268"/>
      <c r="BR338" s="268"/>
      <c r="BS338" s="268"/>
      <c r="BT338" s="268"/>
      <c r="BU338" s="268"/>
      <c r="BV338" s="268"/>
      <c r="BW338" s="268"/>
      <c r="BX338" s="268"/>
      <c r="BY338" s="268"/>
      <c r="BZ338" s="268"/>
    </row>
    <row r="339" spans="1:78" s="258" customFormat="1" ht="18" customHeight="1" x14ac:dyDescent="0.2">
      <c r="A339" s="265">
        <v>335</v>
      </c>
      <c r="B339" s="420" t="s">
        <v>731</v>
      </c>
      <c r="C339" s="420" t="s">
        <v>406</v>
      </c>
      <c r="D339" s="249" t="s">
        <v>16</v>
      </c>
      <c r="E339" s="249" t="s">
        <v>1584</v>
      </c>
      <c r="F339" s="249" t="s">
        <v>1951</v>
      </c>
      <c r="G339" s="332">
        <v>675</v>
      </c>
      <c r="H339" s="266">
        <f t="shared" si="26"/>
        <v>8100</v>
      </c>
      <c r="I339" s="266">
        <f t="shared" si="27"/>
        <v>56.25</v>
      </c>
      <c r="J339" s="266">
        <f t="shared" si="24"/>
        <v>31.250000000000004</v>
      </c>
      <c r="K339" s="405">
        <v>0</v>
      </c>
      <c r="L339" s="422">
        <v>0</v>
      </c>
      <c r="M339" s="266">
        <f t="shared" si="25"/>
        <v>87.5</v>
      </c>
      <c r="N339" s="268"/>
      <c r="O339" s="268"/>
      <c r="P339" s="268"/>
      <c r="Q339" s="268"/>
      <c r="R339" s="268"/>
      <c r="S339" s="268"/>
      <c r="T339" s="268"/>
      <c r="U339" s="268"/>
      <c r="V339" s="268"/>
      <c r="W339" s="268"/>
      <c r="X339" s="268"/>
      <c r="Y339" s="268"/>
      <c r="Z339" s="268"/>
      <c r="AA339" s="268"/>
      <c r="AB339" s="268"/>
      <c r="AC339" s="268"/>
      <c r="AD339" s="268"/>
      <c r="AE339" s="268"/>
      <c r="AF339" s="268"/>
      <c r="AG339" s="268"/>
      <c r="AH339" s="268"/>
      <c r="AI339" s="268"/>
      <c r="AJ339" s="268"/>
      <c r="AK339" s="268"/>
      <c r="AL339" s="268"/>
      <c r="AM339" s="268"/>
      <c r="AN339" s="268"/>
      <c r="AO339" s="268"/>
      <c r="AP339" s="268"/>
      <c r="AQ339" s="268"/>
      <c r="AR339" s="268"/>
      <c r="AS339" s="268"/>
      <c r="AT339" s="268"/>
      <c r="AU339" s="268"/>
      <c r="AV339" s="268"/>
      <c r="AW339" s="268"/>
      <c r="AX339" s="268"/>
      <c r="AY339" s="268"/>
      <c r="AZ339" s="268"/>
      <c r="BA339" s="268"/>
      <c r="BB339" s="268"/>
      <c r="BC339" s="268"/>
      <c r="BD339" s="268"/>
      <c r="BE339" s="268"/>
      <c r="BF339" s="268"/>
      <c r="BG339" s="268"/>
      <c r="BH339" s="268"/>
      <c r="BI339" s="268"/>
      <c r="BJ339" s="268"/>
      <c r="BK339" s="268"/>
      <c r="BL339" s="268"/>
      <c r="BM339" s="268"/>
      <c r="BN339" s="268"/>
      <c r="BO339" s="268"/>
      <c r="BP339" s="268"/>
      <c r="BQ339" s="268"/>
      <c r="BR339" s="268"/>
      <c r="BS339" s="268"/>
      <c r="BT339" s="268"/>
      <c r="BU339" s="268"/>
      <c r="BV339" s="268"/>
      <c r="BW339" s="268"/>
      <c r="BX339" s="268"/>
      <c r="BY339" s="268"/>
      <c r="BZ339" s="268"/>
    </row>
    <row r="340" spans="1:78" s="258" customFormat="1" ht="18" customHeight="1" x14ac:dyDescent="0.2">
      <c r="A340" s="267">
        <v>336</v>
      </c>
      <c r="B340" s="420" t="s">
        <v>732</v>
      </c>
      <c r="C340" s="420" t="s">
        <v>414</v>
      </c>
      <c r="D340" s="249" t="s">
        <v>764</v>
      </c>
      <c r="E340" s="249" t="s">
        <v>1546</v>
      </c>
      <c r="F340" s="249" t="s">
        <v>765</v>
      </c>
      <c r="G340" s="332">
        <v>548</v>
      </c>
      <c r="H340" s="266">
        <f t="shared" si="26"/>
        <v>6576</v>
      </c>
      <c r="I340" s="266">
        <f t="shared" si="27"/>
        <v>45.666666666666664</v>
      </c>
      <c r="J340" s="266">
        <f t="shared" si="24"/>
        <v>31.250000000000004</v>
      </c>
      <c r="K340" s="405">
        <v>0</v>
      </c>
      <c r="L340" s="422">
        <v>0</v>
      </c>
      <c r="M340" s="266">
        <f t="shared" si="25"/>
        <v>76.916666666666671</v>
      </c>
      <c r="N340" s="268"/>
      <c r="O340" s="268"/>
      <c r="P340" s="268"/>
      <c r="Q340" s="268"/>
      <c r="R340" s="268"/>
      <c r="S340" s="268"/>
      <c r="T340" s="268"/>
      <c r="U340" s="268"/>
      <c r="V340" s="268"/>
      <c r="W340" s="268"/>
      <c r="X340" s="268"/>
      <c r="Y340" s="268"/>
      <c r="Z340" s="268"/>
      <c r="AA340" s="268"/>
      <c r="AB340" s="268"/>
      <c r="AC340" s="268"/>
      <c r="AD340" s="268"/>
      <c r="AE340" s="268"/>
      <c r="AF340" s="268"/>
      <c r="AG340" s="268"/>
      <c r="AH340" s="268"/>
      <c r="AI340" s="268"/>
      <c r="AJ340" s="268"/>
      <c r="AK340" s="268"/>
      <c r="AL340" s="268"/>
      <c r="AM340" s="268"/>
      <c r="AN340" s="268"/>
      <c r="AO340" s="268"/>
      <c r="AP340" s="268"/>
      <c r="AQ340" s="268"/>
      <c r="AR340" s="268"/>
      <c r="AS340" s="268"/>
      <c r="AT340" s="268"/>
      <c r="AU340" s="268"/>
      <c r="AV340" s="268"/>
      <c r="AW340" s="268"/>
      <c r="AX340" s="268"/>
      <c r="AY340" s="268"/>
      <c r="AZ340" s="268"/>
      <c r="BA340" s="268"/>
      <c r="BB340" s="268"/>
      <c r="BC340" s="268"/>
      <c r="BD340" s="268"/>
      <c r="BE340" s="268"/>
      <c r="BF340" s="268"/>
      <c r="BG340" s="268"/>
      <c r="BH340" s="268"/>
      <c r="BI340" s="268"/>
      <c r="BJ340" s="268"/>
      <c r="BK340" s="268"/>
      <c r="BL340" s="268"/>
      <c r="BM340" s="268"/>
      <c r="BN340" s="268"/>
      <c r="BO340" s="268"/>
      <c r="BP340" s="268"/>
      <c r="BQ340" s="268"/>
      <c r="BR340" s="268"/>
      <c r="BS340" s="268"/>
      <c r="BT340" s="268"/>
      <c r="BU340" s="268"/>
      <c r="BV340" s="268"/>
      <c r="BW340" s="268"/>
      <c r="BX340" s="268"/>
      <c r="BY340" s="268"/>
      <c r="BZ340" s="268"/>
    </row>
    <row r="341" spans="1:78" s="258" customFormat="1" ht="18" customHeight="1" x14ac:dyDescent="0.2">
      <c r="A341" s="265">
        <v>337</v>
      </c>
      <c r="B341" s="420" t="s">
        <v>1532</v>
      </c>
      <c r="C341" s="420" t="s">
        <v>400</v>
      </c>
      <c r="D341" s="249" t="s">
        <v>16</v>
      </c>
      <c r="E341" s="249" t="s">
        <v>1539</v>
      </c>
      <c r="F341" s="249" t="s">
        <v>1945</v>
      </c>
      <c r="G341" s="332">
        <v>393</v>
      </c>
      <c r="H341" s="266">
        <f t="shared" si="26"/>
        <v>4716</v>
      </c>
      <c r="I341" s="266">
        <f t="shared" si="27"/>
        <v>32.75</v>
      </c>
      <c r="J341" s="266">
        <f t="shared" si="24"/>
        <v>31.250000000000004</v>
      </c>
      <c r="K341" s="405">
        <v>0</v>
      </c>
      <c r="L341" s="422">
        <v>0</v>
      </c>
      <c r="M341" s="266">
        <f t="shared" si="25"/>
        <v>64</v>
      </c>
      <c r="N341" s="268"/>
      <c r="O341" s="268"/>
      <c r="P341" s="268"/>
      <c r="Q341" s="268"/>
      <c r="R341" s="268"/>
      <c r="S341" s="268"/>
      <c r="T341" s="268"/>
      <c r="U341" s="268"/>
      <c r="V341" s="268"/>
      <c r="W341" s="268"/>
      <c r="X341" s="268"/>
      <c r="Y341" s="268"/>
      <c r="Z341" s="268"/>
      <c r="AA341" s="268"/>
      <c r="AB341" s="268"/>
      <c r="AC341" s="268"/>
      <c r="AD341" s="268"/>
      <c r="AE341" s="268"/>
      <c r="AF341" s="268"/>
      <c r="AG341" s="268"/>
      <c r="AH341" s="268"/>
      <c r="AI341" s="268"/>
      <c r="AJ341" s="268"/>
      <c r="AK341" s="268"/>
      <c r="AL341" s="268"/>
      <c r="AM341" s="268"/>
      <c r="AN341" s="268"/>
      <c r="AO341" s="268"/>
      <c r="AP341" s="268"/>
      <c r="AQ341" s="268"/>
      <c r="AR341" s="268"/>
      <c r="AS341" s="268"/>
      <c r="AT341" s="268"/>
      <c r="AU341" s="268"/>
      <c r="AV341" s="268"/>
      <c r="AW341" s="268"/>
      <c r="AX341" s="268"/>
      <c r="AY341" s="268"/>
      <c r="AZ341" s="268"/>
      <c r="BA341" s="268"/>
      <c r="BB341" s="268"/>
      <c r="BC341" s="268"/>
      <c r="BD341" s="268"/>
      <c r="BE341" s="268"/>
      <c r="BF341" s="268"/>
      <c r="BG341" s="268"/>
      <c r="BH341" s="268"/>
      <c r="BI341" s="268"/>
      <c r="BJ341" s="268"/>
      <c r="BK341" s="268"/>
      <c r="BL341" s="268"/>
      <c r="BM341" s="268"/>
      <c r="BN341" s="268"/>
      <c r="BO341" s="268"/>
      <c r="BP341" s="268"/>
      <c r="BQ341" s="268"/>
      <c r="BR341" s="268"/>
      <c r="BS341" s="268"/>
      <c r="BT341" s="268"/>
      <c r="BU341" s="268"/>
      <c r="BV341" s="268"/>
      <c r="BW341" s="268"/>
      <c r="BX341" s="268"/>
      <c r="BY341" s="268"/>
      <c r="BZ341" s="268"/>
    </row>
    <row r="342" spans="1:78" s="258" customFormat="1" ht="18" customHeight="1" x14ac:dyDescent="0.2">
      <c r="A342" s="267">
        <v>338</v>
      </c>
      <c r="B342" s="420" t="s">
        <v>733</v>
      </c>
      <c r="C342" s="420" t="s">
        <v>734</v>
      </c>
      <c r="D342" s="249" t="s">
        <v>16</v>
      </c>
      <c r="E342" s="249" t="s">
        <v>1596</v>
      </c>
      <c r="F342" s="249" t="s">
        <v>1952</v>
      </c>
      <c r="G342" s="332">
        <v>2308</v>
      </c>
      <c r="H342" s="266">
        <f t="shared" si="26"/>
        <v>27696</v>
      </c>
      <c r="I342" s="266">
        <f t="shared" si="27"/>
        <v>192.33333333333334</v>
      </c>
      <c r="J342" s="266">
        <f t="shared" si="24"/>
        <v>31.250000000000004</v>
      </c>
      <c r="K342" s="405">
        <v>0</v>
      </c>
      <c r="L342" s="422">
        <v>0</v>
      </c>
      <c r="M342" s="266">
        <f t="shared" si="25"/>
        <v>223.58333333333334</v>
      </c>
      <c r="N342" s="268"/>
      <c r="O342" s="268"/>
      <c r="P342" s="268"/>
      <c r="Q342" s="268"/>
      <c r="R342" s="268"/>
      <c r="S342" s="268"/>
      <c r="T342" s="268"/>
      <c r="U342" s="268"/>
      <c r="V342" s="268"/>
      <c r="W342" s="268"/>
      <c r="X342" s="268"/>
      <c r="Y342" s="268"/>
      <c r="Z342" s="268"/>
      <c r="AA342" s="268"/>
      <c r="AB342" s="268"/>
      <c r="AC342" s="268"/>
      <c r="AD342" s="268"/>
      <c r="AE342" s="268"/>
      <c r="AF342" s="268"/>
      <c r="AG342" s="268"/>
      <c r="AH342" s="268"/>
      <c r="AI342" s="268"/>
      <c r="AJ342" s="268"/>
      <c r="AK342" s="268"/>
      <c r="AL342" s="268"/>
      <c r="AM342" s="268"/>
      <c r="AN342" s="268"/>
      <c r="AO342" s="268"/>
      <c r="AP342" s="268"/>
      <c r="AQ342" s="268"/>
      <c r="AR342" s="268"/>
      <c r="AS342" s="268"/>
      <c r="AT342" s="268"/>
      <c r="AU342" s="268"/>
      <c r="AV342" s="268"/>
      <c r="AW342" s="268"/>
      <c r="AX342" s="268"/>
      <c r="AY342" s="268"/>
      <c r="AZ342" s="268"/>
      <c r="BA342" s="268"/>
      <c r="BB342" s="268"/>
      <c r="BC342" s="268"/>
      <c r="BD342" s="268"/>
      <c r="BE342" s="268"/>
      <c r="BF342" s="268"/>
      <c r="BG342" s="268"/>
      <c r="BH342" s="268"/>
      <c r="BI342" s="268"/>
      <c r="BJ342" s="268"/>
      <c r="BK342" s="268"/>
      <c r="BL342" s="268"/>
      <c r="BM342" s="268"/>
      <c r="BN342" s="268"/>
      <c r="BO342" s="268"/>
      <c r="BP342" s="268"/>
      <c r="BQ342" s="268"/>
      <c r="BR342" s="268"/>
      <c r="BS342" s="268"/>
      <c r="BT342" s="268"/>
      <c r="BU342" s="268"/>
      <c r="BV342" s="268"/>
      <c r="BW342" s="268"/>
      <c r="BX342" s="268"/>
      <c r="BY342" s="268"/>
      <c r="BZ342" s="268"/>
    </row>
    <row r="343" spans="1:78" s="258" customFormat="1" ht="18" customHeight="1" x14ac:dyDescent="0.2">
      <c r="A343" s="265">
        <v>339</v>
      </c>
      <c r="B343" s="420" t="s">
        <v>735</v>
      </c>
      <c r="C343" s="420" t="s">
        <v>400</v>
      </c>
      <c r="D343" s="249" t="s">
        <v>16</v>
      </c>
      <c r="E343" s="249" t="s">
        <v>1539</v>
      </c>
      <c r="F343" s="249" t="s">
        <v>1945</v>
      </c>
      <c r="G343" s="332">
        <v>393</v>
      </c>
      <c r="H343" s="266">
        <f t="shared" si="26"/>
        <v>4716</v>
      </c>
      <c r="I343" s="266">
        <f t="shared" si="27"/>
        <v>32.75</v>
      </c>
      <c r="J343" s="266">
        <f t="shared" si="24"/>
        <v>31.250000000000004</v>
      </c>
      <c r="K343" s="405">
        <v>0</v>
      </c>
      <c r="L343" s="422">
        <v>0</v>
      </c>
      <c r="M343" s="266">
        <f t="shared" si="25"/>
        <v>64</v>
      </c>
      <c r="N343" s="268"/>
      <c r="O343" s="268"/>
      <c r="P343" s="268"/>
      <c r="Q343" s="268"/>
      <c r="R343" s="268"/>
      <c r="S343" s="268"/>
      <c r="T343" s="268"/>
      <c r="U343" s="268"/>
      <c r="V343" s="268"/>
      <c r="W343" s="268"/>
      <c r="X343" s="268"/>
      <c r="Y343" s="268"/>
      <c r="Z343" s="268"/>
      <c r="AA343" s="268"/>
      <c r="AB343" s="268"/>
      <c r="AC343" s="268"/>
      <c r="AD343" s="268"/>
      <c r="AE343" s="268"/>
      <c r="AF343" s="268"/>
      <c r="AG343" s="268"/>
      <c r="AH343" s="268"/>
      <c r="AI343" s="268"/>
      <c r="AJ343" s="268"/>
      <c r="AK343" s="268"/>
      <c r="AL343" s="268"/>
      <c r="AM343" s="268"/>
      <c r="AN343" s="268"/>
      <c r="AO343" s="268"/>
      <c r="AP343" s="268"/>
      <c r="AQ343" s="268"/>
      <c r="AR343" s="268"/>
      <c r="AS343" s="268"/>
      <c r="AT343" s="268"/>
      <c r="AU343" s="268"/>
      <c r="AV343" s="268"/>
      <c r="AW343" s="268"/>
      <c r="AX343" s="268"/>
      <c r="AY343" s="268"/>
      <c r="AZ343" s="268"/>
      <c r="BA343" s="268"/>
      <c r="BB343" s="268"/>
      <c r="BC343" s="268"/>
      <c r="BD343" s="268"/>
      <c r="BE343" s="268"/>
      <c r="BF343" s="268"/>
      <c r="BG343" s="268"/>
      <c r="BH343" s="268"/>
      <c r="BI343" s="268"/>
      <c r="BJ343" s="268"/>
      <c r="BK343" s="268"/>
      <c r="BL343" s="268"/>
      <c r="BM343" s="268"/>
      <c r="BN343" s="268"/>
      <c r="BO343" s="268"/>
      <c r="BP343" s="268"/>
      <c r="BQ343" s="268"/>
      <c r="BR343" s="268"/>
      <c r="BS343" s="268"/>
      <c r="BT343" s="268"/>
      <c r="BU343" s="268"/>
      <c r="BV343" s="268"/>
      <c r="BW343" s="268"/>
      <c r="BX343" s="268"/>
      <c r="BY343" s="268"/>
      <c r="BZ343" s="268"/>
    </row>
    <row r="344" spans="1:78" s="258" customFormat="1" ht="18" customHeight="1" x14ac:dyDescent="0.2">
      <c r="A344" s="267">
        <v>340</v>
      </c>
      <c r="B344" s="420" t="s">
        <v>736</v>
      </c>
      <c r="C344" s="420" t="s">
        <v>445</v>
      </c>
      <c r="D344" s="249" t="s">
        <v>764</v>
      </c>
      <c r="E344" s="249" t="s">
        <v>1556</v>
      </c>
      <c r="F344" s="249" t="s">
        <v>767</v>
      </c>
      <c r="G344" s="332">
        <v>584</v>
      </c>
      <c r="H344" s="266">
        <f t="shared" si="26"/>
        <v>7008</v>
      </c>
      <c r="I344" s="266">
        <f t="shared" si="27"/>
        <v>48.666666666666664</v>
      </c>
      <c r="J344" s="266">
        <f t="shared" si="24"/>
        <v>31.250000000000004</v>
      </c>
      <c r="K344" s="405">
        <v>233.6</v>
      </c>
      <c r="L344" s="422">
        <v>0</v>
      </c>
      <c r="M344" s="266">
        <f t="shared" si="25"/>
        <v>313.51666666666665</v>
      </c>
      <c r="N344" s="268"/>
      <c r="O344" s="268"/>
      <c r="P344" s="268"/>
      <c r="Q344" s="268"/>
      <c r="R344" s="268"/>
      <c r="S344" s="268"/>
      <c r="T344" s="268"/>
      <c r="U344" s="268"/>
      <c r="V344" s="268"/>
      <c r="W344" s="268"/>
      <c r="X344" s="268"/>
      <c r="Y344" s="268"/>
      <c r="Z344" s="268"/>
      <c r="AA344" s="268"/>
      <c r="AB344" s="268"/>
      <c r="AC344" s="268"/>
      <c r="AD344" s="268"/>
      <c r="AE344" s="268"/>
      <c r="AF344" s="268"/>
      <c r="AG344" s="268"/>
      <c r="AH344" s="268"/>
      <c r="AI344" s="268"/>
      <c r="AJ344" s="268"/>
      <c r="AK344" s="268"/>
      <c r="AL344" s="268"/>
      <c r="AM344" s="268"/>
      <c r="AN344" s="268"/>
      <c r="AO344" s="268"/>
      <c r="AP344" s="268"/>
      <c r="AQ344" s="268"/>
      <c r="AR344" s="268"/>
      <c r="AS344" s="268"/>
      <c r="AT344" s="268"/>
      <c r="AU344" s="268"/>
      <c r="AV344" s="268"/>
      <c r="AW344" s="268"/>
      <c r="AX344" s="268"/>
      <c r="AY344" s="268"/>
      <c r="AZ344" s="268"/>
      <c r="BA344" s="268"/>
      <c r="BB344" s="268"/>
      <c r="BC344" s="268"/>
      <c r="BD344" s="268"/>
      <c r="BE344" s="268"/>
      <c r="BF344" s="268"/>
      <c r="BG344" s="268"/>
      <c r="BH344" s="268"/>
      <c r="BI344" s="268"/>
      <c r="BJ344" s="268"/>
      <c r="BK344" s="268"/>
      <c r="BL344" s="268"/>
      <c r="BM344" s="268"/>
      <c r="BN344" s="268"/>
      <c r="BO344" s="268"/>
      <c r="BP344" s="268"/>
      <c r="BQ344" s="268"/>
      <c r="BR344" s="268"/>
      <c r="BS344" s="268"/>
      <c r="BT344" s="268"/>
      <c r="BU344" s="268"/>
      <c r="BV344" s="268"/>
      <c r="BW344" s="268"/>
      <c r="BX344" s="268"/>
      <c r="BY344" s="268"/>
      <c r="BZ344" s="268"/>
    </row>
    <row r="345" spans="1:78" s="258" customFormat="1" ht="18" customHeight="1" x14ac:dyDescent="0.2">
      <c r="A345" s="265">
        <v>341</v>
      </c>
      <c r="B345" s="420" t="s">
        <v>737</v>
      </c>
      <c r="C345" s="420" t="s">
        <v>738</v>
      </c>
      <c r="D345" s="249" t="s">
        <v>16</v>
      </c>
      <c r="E345" s="249" t="s">
        <v>1595</v>
      </c>
      <c r="F345" s="249" t="s">
        <v>1947</v>
      </c>
      <c r="G345" s="332">
        <v>1212</v>
      </c>
      <c r="H345" s="266">
        <f t="shared" si="26"/>
        <v>14544</v>
      </c>
      <c r="I345" s="266">
        <f t="shared" si="27"/>
        <v>101</v>
      </c>
      <c r="J345" s="266">
        <f t="shared" si="24"/>
        <v>31.250000000000004</v>
      </c>
      <c r="K345" s="405">
        <v>0</v>
      </c>
      <c r="L345" s="422">
        <v>0</v>
      </c>
      <c r="M345" s="266">
        <f t="shared" si="25"/>
        <v>132.25</v>
      </c>
      <c r="N345" s="268"/>
      <c r="O345" s="268"/>
      <c r="P345" s="268"/>
      <c r="Q345" s="268"/>
      <c r="R345" s="268"/>
      <c r="S345" s="268"/>
      <c r="T345" s="268"/>
      <c r="U345" s="268"/>
      <c r="V345" s="268"/>
      <c r="W345" s="268"/>
      <c r="X345" s="268"/>
      <c r="Y345" s="268"/>
      <c r="Z345" s="268"/>
      <c r="AA345" s="268"/>
      <c r="AB345" s="268"/>
      <c r="AC345" s="268"/>
      <c r="AD345" s="268"/>
      <c r="AE345" s="268"/>
      <c r="AF345" s="268"/>
      <c r="AG345" s="268"/>
      <c r="AH345" s="268"/>
      <c r="AI345" s="268"/>
      <c r="AJ345" s="268"/>
      <c r="AK345" s="268"/>
      <c r="AL345" s="268"/>
      <c r="AM345" s="268"/>
      <c r="AN345" s="268"/>
      <c r="AO345" s="268"/>
      <c r="AP345" s="268"/>
      <c r="AQ345" s="268"/>
      <c r="AR345" s="268"/>
      <c r="AS345" s="268"/>
      <c r="AT345" s="268"/>
      <c r="AU345" s="268"/>
      <c r="AV345" s="268"/>
      <c r="AW345" s="268"/>
      <c r="AX345" s="268"/>
      <c r="AY345" s="268"/>
      <c r="AZ345" s="268"/>
      <c r="BA345" s="268"/>
      <c r="BB345" s="268"/>
      <c r="BC345" s="268"/>
      <c r="BD345" s="268"/>
      <c r="BE345" s="268"/>
      <c r="BF345" s="268"/>
      <c r="BG345" s="268"/>
      <c r="BH345" s="268"/>
      <c r="BI345" s="268"/>
      <c r="BJ345" s="268"/>
      <c r="BK345" s="268"/>
      <c r="BL345" s="268"/>
      <c r="BM345" s="268"/>
      <c r="BN345" s="268"/>
      <c r="BO345" s="268"/>
      <c r="BP345" s="268"/>
      <c r="BQ345" s="268"/>
      <c r="BR345" s="268"/>
      <c r="BS345" s="268"/>
      <c r="BT345" s="268"/>
      <c r="BU345" s="268"/>
      <c r="BV345" s="268"/>
      <c r="BW345" s="268"/>
      <c r="BX345" s="268"/>
      <c r="BY345" s="268"/>
      <c r="BZ345" s="268"/>
    </row>
    <row r="346" spans="1:78" s="258" customFormat="1" ht="18" customHeight="1" x14ac:dyDescent="0.2">
      <c r="A346" s="267">
        <v>342</v>
      </c>
      <c r="B346" s="420" t="s">
        <v>739</v>
      </c>
      <c r="C346" s="420" t="s">
        <v>400</v>
      </c>
      <c r="D346" s="249" t="s">
        <v>16</v>
      </c>
      <c r="E346" s="249" t="s">
        <v>1539</v>
      </c>
      <c r="F346" s="249" t="s">
        <v>1945</v>
      </c>
      <c r="G346" s="332">
        <v>393</v>
      </c>
      <c r="H346" s="266">
        <f t="shared" si="26"/>
        <v>4716</v>
      </c>
      <c r="I346" s="266">
        <f t="shared" si="27"/>
        <v>32.75</v>
      </c>
      <c r="J346" s="266">
        <f t="shared" si="24"/>
        <v>31.250000000000004</v>
      </c>
      <c r="K346" s="405">
        <v>0</v>
      </c>
      <c r="L346" s="422">
        <v>0</v>
      </c>
      <c r="M346" s="266">
        <f t="shared" si="25"/>
        <v>64</v>
      </c>
      <c r="N346" s="268"/>
      <c r="O346" s="268"/>
      <c r="P346" s="268"/>
      <c r="Q346" s="268"/>
      <c r="R346" s="268"/>
      <c r="S346" s="268"/>
      <c r="T346" s="268"/>
      <c r="U346" s="268"/>
      <c r="V346" s="268"/>
      <c r="W346" s="268"/>
      <c r="X346" s="268"/>
      <c r="Y346" s="268"/>
      <c r="Z346" s="268"/>
      <c r="AA346" s="268"/>
      <c r="AB346" s="268"/>
      <c r="AC346" s="268"/>
      <c r="AD346" s="268"/>
      <c r="AE346" s="268"/>
      <c r="AF346" s="268"/>
      <c r="AG346" s="268"/>
      <c r="AH346" s="268"/>
      <c r="AI346" s="268"/>
      <c r="AJ346" s="268"/>
      <c r="AK346" s="268"/>
      <c r="AL346" s="268"/>
      <c r="AM346" s="268"/>
      <c r="AN346" s="268"/>
      <c r="AO346" s="268"/>
      <c r="AP346" s="268"/>
      <c r="AQ346" s="268"/>
      <c r="AR346" s="268"/>
      <c r="AS346" s="268"/>
      <c r="AT346" s="268"/>
      <c r="AU346" s="268"/>
      <c r="AV346" s="268"/>
      <c r="AW346" s="268"/>
      <c r="AX346" s="268"/>
      <c r="AY346" s="268"/>
      <c r="AZ346" s="268"/>
      <c r="BA346" s="268"/>
      <c r="BB346" s="268"/>
      <c r="BC346" s="268"/>
      <c r="BD346" s="268"/>
      <c r="BE346" s="268"/>
      <c r="BF346" s="268"/>
      <c r="BG346" s="268"/>
      <c r="BH346" s="268"/>
      <c r="BI346" s="268"/>
      <c r="BJ346" s="268"/>
      <c r="BK346" s="268"/>
      <c r="BL346" s="268"/>
      <c r="BM346" s="268"/>
      <c r="BN346" s="268"/>
      <c r="BO346" s="268"/>
      <c r="BP346" s="268"/>
      <c r="BQ346" s="268"/>
      <c r="BR346" s="268"/>
      <c r="BS346" s="268"/>
      <c r="BT346" s="268"/>
      <c r="BU346" s="268"/>
      <c r="BV346" s="268"/>
      <c r="BW346" s="268"/>
      <c r="BX346" s="268"/>
      <c r="BY346" s="268"/>
      <c r="BZ346" s="268"/>
    </row>
    <row r="347" spans="1:78" s="258" customFormat="1" ht="18" customHeight="1" x14ac:dyDescent="0.2">
      <c r="A347" s="265">
        <v>343</v>
      </c>
      <c r="B347" s="420" t="s">
        <v>740</v>
      </c>
      <c r="C347" s="420" t="s">
        <v>421</v>
      </c>
      <c r="D347" s="249" t="s">
        <v>764</v>
      </c>
      <c r="E347" s="249" t="s">
        <v>1559</v>
      </c>
      <c r="F347" s="249" t="s">
        <v>766</v>
      </c>
      <c r="G347" s="332">
        <v>531</v>
      </c>
      <c r="H347" s="266">
        <f t="shared" si="26"/>
        <v>6372</v>
      </c>
      <c r="I347" s="266">
        <f t="shared" si="27"/>
        <v>44.25</v>
      </c>
      <c r="J347" s="266">
        <f t="shared" si="24"/>
        <v>31.250000000000004</v>
      </c>
      <c r="K347" s="405">
        <v>212.4</v>
      </c>
      <c r="L347" s="422">
        <v>0</v>
      </c>
      <c r="M347" s="266">
        <f t="shared" si="25"/>
        <v>287.89999999999998</v>
      </c>
      <c r="N347" s="268"/>
      <c r="O347" s="268"/>
      <c r="P347" s="268"/>
      <c r="Q347" s="268"/>
      <c r="R347" s="268"/>
      <c r="S347" s="268"/>
      <c r="T347" s="268"/>
      <c r="U347" s="268"/>
      <c r="V347" s="268"/>
      <c r="W347" s="268"/>
      <c r="X347" s="268"/>
      <c r="Y347" s="268"/>
      <c r="Z347" s="268"/>
      <c r="AA347" s="268"/>
      <c r="AB347" s="268"/>
      <c r="AC347" s="268"/>
      <c r="AD347" s="268"/>
      <c r="AE347" s="268"/>
      <c r="AF347" s="268"/>
      <c r="AG347" s="268"/>
      <c r="AH347" s="268"/>
      <c r="AI347" s="268"/>
      <c r="AJ347" s="268"/>
      <c r="AK347" s="268"/>
      <c r="AL347" s="268"/>
      <c r="AM347" s="268"/>
      <c r="AN347" s="268"/>
      <c r="AO347" s="268"/>
      <c r="AP347" s="268"/>
      <c r="AQ347" s="268"/>
      <c r="AR347" s="268"/>
      <c r="AS347" s="268"/>
      <c r="AT347" s="268"/>
      <c r="AU347" s="268"/>
      <c r="AV347" s="268"/>
      <c r="AW347" s="268"/>
      <c r="AX347" s="268"/>
      <c r="AY347" s="268"/>
      <c r="AZ347" s="268"/>
      <c r="BA347" s="268"/>
      <c r="BB347" s="268"/>
      <c r="BC347" s="268"/>
      <c r="BD347" s="268"/>
      <c r="BE347" s="268"/>
      <c r="BF347" s="268"/>
      <c r="BG347" s="268"/>
      <c r="BH347" s="268"/>
      <c r="BI347" s="268"/>
      <c r="BJ347" s="268"/>
      <c r="BK347" s="268"/>
      <c r="BL347" s="268"/>
      <c r="BM347" s="268"/>
      <c r="BN347" s="268"/>
      <c r="BO347" s="268"/>
      <c r="BP347" s="268"/>
      <c r="BQ347" s="268"/>
      <c r="BR347" s="268"/>
      <c r="BS347" s="268"/>
      <c r="BT347" s="268"/>
      <c r="BU347" s="268"/>
      <c r="BV347" s="268"/>
      <c r="BW347" s="268"/>
      <c r="BX347" s="268"/>
      <c r="BY347" s="268"/>
      <c r="BZ347" s="268"/>
    </row>
    <row r="348" spans="1:78" s="258" customFormat="1" ht="18" customHeight="1" x14ac:dyDescent="0.2">
      <c r="A348" s="267">
        <v>344</v>
      </c>
      <c r="B348" s="420" t="s">
        <v>1535</v>
      </c>
      <c r="C348" s="420" t="s">
        <v>400</v>
      </c>
      <c r="D348" s="249" t="s">
        <v>16</v>
      </c>
      <c r="E348" s="249" t="s">
        <v>1539</v>
      </c>
      <c r="F348" s="249" t="s">
        <v>1945</v>
      </c>
      <c r="G348" s="332">
        <v>393</v>
      </c>
      <c r="H348" s="266">
        <f t="shared" si="26"/>
        <v>4716</v>
      </c>
      <c r="I348" s="266">
        <f t="shared" si="27"/>
        <v>32.75</v>
      </c>
      <c r="J348" s="266">
        <f t="shared" si="24"/>
        <v>31.250000000000004</v>
      </c>
      <c r="K348" s="405">
        <v>0</v>
      </c>
      <c r="L348" s="422">
        <v>0</v>
      </c>
      <c r="M348" s="266">
        <f t="shared" si="25"/>
        <v>64</v>
      </c>
      <c r="N348" s="268"/>
      <c r="O348" s="268"/>
      <c r="P348" s="268"/>
      <c r="Q348" s="268"/>
      <c r="R348" s="268"/>
      <c r="S348" s="268"/>
      <c r="T348" s="268"/>
      <c r="U348" s="268"/>
      <c r="V348" s="268"/>
      <c r="W348" s="268"/>
      <c r="X348" s="268"/>
      <c r="Y348" s="268"/>
      <c r="Z348" s="268"/>
      <c r="AA348" s="268"/>
      <c r="AB348" s="268"/>
      <c r="AC348" s="268"/>
      <c r="AD348" s="268"/>
      <c r="AE348" s="268"/>
      <c r="AF348" s="268"/>
      <c r="AG348" s="268"/>
      <c r="AH348" s="268"/>
      <c r="AI348" s="268"/>
      <c r="AJ348" s="268"/>
      <c r="AK348" s="268"/>
      <c r="AL348" s="268"/>
      <c r="AM348" s="268"/>
      <c r="AN348" s="268"/>
      <c r="AO348" s="268"/>
      <c r="AP348" s="268"/>
      <c r="AQ348" s="268"/>
      <c r="AR348" s="268"/>
      <c r="AS348" s="268"/>
      <c r="AT348" s="268"/>
      <c r="AU348" s="268"/>
      <c r="AV348" s="268"/>
      <c r="AW348" s="268"/>
      <c r="AX348" s="268"/>
      <c r="AY348" s="268"/>
      <c r="AZ348" s="268"/>
      <c r="BA348" s="268"/>
      <c r="BB348" s="268"/>
      <c r="BC348" s="268"/>
      <c r="BD348" s="268"/>
      <c r="BE348" s="268"/>
      <c r="BF348" s="268"/>
      <c r="BG348" s="268"/>
      <c r="BH348" s="268"/>
      <c r="BI348" s="268"/>
      <c r="BJ348" s="268"/>
      <c r="BK348" s="268"/>
      <c r="BL348" s="268"/>
      <c r="BM348" s="268"/>
      <c r="BN348" s="268"/>
      <c r="BO348" s="268"/>
      <c r="BP348" s="268"/>
      <c r="BQ348" s="268"/>
      <c r="BR348" s="268"/>
      <c r="BS348" s="268"/>
      <c r="BT348" s="268"/>
      <c r="BU348" s="268"/>
      <c r="BV348" s="268"/>
      <c r="BW348" s="268"/>
      <c r="BX348" s="268"/>
      <c r="BY348" s="268"/>
      <c r="BZ348" s="268"/>
    </row>
    <row r="349" spans="1:78" s="258" customFormat="1" ht="18" customHeight="1" x14ac:dyDescent="0.2">
      <c r="A349" s="265">
        <v>345</v>
      </c>
      <c r="B349" s="420" t="s">
        <v>1197</v>
      </c>
      <c r="C349" s="420" t="s">
        <v>1536</v>
      </c>
      <c r="D349" s="249" t="s">
        <v>16</v>
      </c>
      <c r="E349" s="249" t="s">
        <v>1565</v>
      </c>
      <c r="F349" s="249" t="s">
        <v>1953</v>
      </c>
      <c r="G349" s="332">
        <v>817</v>
      </c>
      <c r="H349" s="266">
        <f t="shared" si="26"/>
        <v>9804</v>
      </c>
      <c r="I349" s="266">
        <f t="shared" si="27"/>
        <v>68.083333333333329</v>
      </c>
      <c r="J349" s="266">
        <f t="shared" si="24"/>
        <v>31.250000000000004</v>
      </c>
      <c r="K349" s="405">
        <v>0</v>
      </c>
      <c r="L349" s="422">
        <v>0</v>
      </c>
      <c r="M349" s="266">
        <f t="shared" si="25"/>
        <v>99.333333333333329</v>
      </c>
      <c r="N349" s="268"/>
      <c r="O349" s="268"/>
      <c r="P349" s="268"/>
      <c r="Q349" s="268"/>
      <c r="R349" s="268"/>
      <c r="S349" s="268"/>
      <c r="T349" s="268"/>
      <c r="U349" s="268"/>
      <c r="V349" s="268"/>
      <c r="W349" s="268"/>
      <c r="X349" s="268"/>
      <c r="Y349" s="268"/>
      <c r="Z349" s="268"/>
      <c r="AA349" s="268"/>
      <c r="AB349" s="268"/>
      <c r="AC349" s="268"/>
      <c r="AD349" s="268"/>
      <c r="AE349" s="268"/>
      <c r="AF349" s="268"/>
      <c r="AG349" s="268"/>
      <c r="AH349" s="268"/>
      <c r="AI349" s="268"/>
      <c r="AJ349" s="268"/>
      <c r="AK349" s="268"/>
      <c r="AL349" s="268"/>
      <c r="AM349" s="268"/>
      <c r="AN349" s="268"/>
      <c r="AO349" s="268"/>
      <c r="AP349" s="268"/>
      <c r="AQ349" s="268"/>
      <c r="AR349" s="268"/>
      <c r="AS349" s="268"/>
      <c r="AT349" s="268"/>
      <c r="AU349" s="268"/>
      <c r="AV349" s="268"/>
      <c r="AW349" s="268"/>
      <c r="AX349" s="268"/>
      <c r="AY349" s="268"/>
      <c r="AZ349" s="268"/>
      <c r="BA349" s="268"/>
      <c r="BB349" s="268"/>
      <c r="BC349" s="268"/>
      <c r="BD349" s="268"/>
      <c r="BE349" s="268"/>
      <c r="BF349" s="268"/>
      <c r="BG349" s="268"/>
      <c r="BH349" s="268"/>
      <c r="BI349" s="268"/>
      <c r="BJ349" s="268"/>
      <c r="BK349" s="268"/>
      <c r="BL349" s="268"/>
      <c r="BM349" s="268"/>
      <c r="BN349" s="268"/>
      <c r="BO349" s="268"/>
      <c r="BP349" s="268"/>
      <c r="BQ349" s="268"/>
      <c r="BR349" s="268"/>
      <c r="BS349" s="268"/>
      <c r="BT349" s="268"/>
      <c r="BU349" s="268"/>
      <c r="BV349" s="268"/>
      <c r="BW349" s="268"/>
      <c r="BX349" s="268"/>
      <c r="BY349" s="268"/>
      <c r="BZ349" s="268"/>
    </row>
    <row r="350" spans="1:78" s="258" customFormat="1" ht="18" customHeight="1" x14ac:dyDescent="0.2">
      <c r="A350" s="267">
        <v>346</v>
      </c>
      <c r="B350" s="420" t="s">
        <v>741</v>
      </c>
      <c r="C350" s="420" t="s">
        <v>710</v>
      </c>
      <c r="D350" s="249" t="s">
        <v>16</v>
      </c>
      <c r="E350" s="249" t="s">
        <v>1569</v>
      </c>
      <c r="F350" s="249" t="s">
        <v>1946</v>
      </c>
      <c r="G350" s="332">
        <v>622</v>
      </c>
      <c r="H350" s="266">
        <f t="shared" si="26"/>
        <v>7464</v>
      </c>
      <c r="I350" s="266">
        <f t="shared" si="27"/>
        <v>51.833333333333336</v>
      </c>
      <c r="J350" s="266">
        <f t="shared" si="24"/>
        <v>31.250000000000004</v>
      </c>
      <c r="K350" s="405">
        <v>0</v>
      </c>
      <c r="L350" s="422">
        <v>0</v>
      </c>
      <c r="M350" s="266">
        <f t="shared" si="25"/>
        <v>83.083333333333343</v>
      </c>
      <c r="N350" s="268"/>
      <c r="O350" s="268"/>
      <c r="P350" s="268"/>
      <c r="Q350" s="268"/>
      <c r="R350" s="268"/>
      <c r="S350" s="268"/>
      <c r="T350" s="268"/>
      <c r="U350" s="268"/>
      <c r="V350" s="268"/>
      <c r="W350" s="268"/>
      <c r="X350" s="268"/>
      <c r="Y350" s="268"/>
      <c r="Z350" s="268"/>
      <c r="AA350" s="268"/>
      <c r="AB350" s="268"/>
      <c r="AC350" s="268"/>
      <c r="AD350" s="268"/>
      <c r="AE350" s="268"/>
      <c r="AF350" s="268"/>
      <c r="AG350" s="268"/>
      <c r="AH350" s="268"/>
      <c r="AI350" s="268"/>
      <c r="AJ350" s="268"/>
      <c r="AK350" s="268"/>
      <c r="AL350" s="268"/>
      <c r="AM350" s="268"/>
      <c r="AN350" s="268"/>
      <c r="AO350" s="268"/>
      <c r="AP350" s="268"/>
      <c r="AQ350" s="268"/>
      <c r="AR350" s="268"/>
      <c r="AS350" s="268"/>
      <c r="AT350" s="268"/>
      <c r="AU350" s="268"/>
      <c r="AV350" s="268"/>
      <c r="AW350" s="268"/>
      <c r="AX350" s="268"/>
      <c r="AY350" s="268"/>
      <c r="AZ350" s="268"/>
      <c r="BA350" s="268"/>
      <c r="BB350" s="268"/>
      <c r="BC350" s="268"/>
      <c r="BD350" s="268"/>
      <c r="BE350" s="268"/>
      <c r="BF350" s="268"/>
      <c r="BG350" s="268"/>
      <c r="BH350" s="268"/>
      <c r="BI350" s="268"/>
      <c r="BJ350" s="268"/>
      <c r="BK350" s="268"/>
      <c r="BL350" s="268"/>
      <c r="BM350" s="268"/>
      <c r="BN350" s="268"/>
      <c r="BO350" s="268"/>
      <c r="BP350" s="268"/>
      <c r="BQ350" s="268"/>
      <c r="BR350" s="268"/>
      <c r="BS350" s="268"/>
      <c r="BT350" s="268"/>
      <c r="BU350" s="268"/>
      <c r="BV350" s="268"/>
      <c r="BW350" s="268"/>
      <c r="BX350" s="268"/>
      <c r="BY350" s="268"/>
      <c r="BZ350" s="268"/>
    </row>
    <row r="351" spans="1:78" s="258" customFormat="1" ht="18" customHeight="1" x14ac:dyDescent="0.2">
      <c r="A351" s="265">
        <v>347</v>
      </c>
      <c r="B351" s="420" t="s">
        <v>742</v>
      </c>
      <c r="C351" s="420" t="s">
        <v>453</v>
      </c>
      <c r="D351" s="249" t="s">
        <v>764</v>
      </c>
      <c r="E351" s="249" t="s">
        <v>1546</v>
      </c>
      <c r="F351" s="249" t="s">
        <v>766</v>
      </c>
      <c r="G351" s="332">
        <v>531</v>
      </c>
      <c r="H351" s="266">
        <f t="shared" si="26"/>
        <v>6372</v>
      </c>
      <c r="I351" s="266">
        <f t="shared" si="27"/>
        <v>44.25</v>
      </c>
      <c r="J351" s="266">
        <f t="shared" si="24"/>
        <v>31.250000000000004</v>
      </c>
      <c r="K351" s="405">
        <v>0</v>
      </c>
      <c r="L351" s="422">
        <v>0</v>
      </c>
      <c r="M351" s="266">
        <f t="shared" si="25"/>
        <v>75.5</v>
      </c>
      <c r="N351" s="268"/>
      <c r="O351" s="268"/>
      <c r="P351" s="268"/>
      <c r="Q351" s="268"/>
      <c r="R351" s="268"/>
      <c r="S351" s="268"/>
      <c r="T351" s="268"/>
      <c r="U351" s="268"/>
      <c r="V351" s="268"/>
      <c r="W351" s="268"/>
      <c r="X351" s="268"/>
      <c r="Y351" s="268"/>
      <c r="Z351" s="268"/>
      <c r="AA351" s="268"/>
      <c r="AB351" s="268"/>
      <c r="AC351" s="268"/>
      <c r="AD351" s="268"/>
      <c r="AE351" s="268"/>
      <c r="AF351" s="268"/>
      <c r="AG351" s="268"/>
      <c r="AH351" s="268"/>
      <c r="AI351" s="268"/>
      <c r="AJ351" s="268"/>
      <c r="AK351" s="268"/>
      <c r="AL351" s="268"/>
      <c r="AM351" s="268"/>
      <c r="AN351" s="268"/>
      <c r="AO351" s="268"/>
      <c r="AP351" s="268"/>
      <c r="AQ351" s="268"/>
      <c r="AR351" s="268"/>
      <c r="AS351" s="268"/>
      <c r="AT351" s="268"/>
      <c r="AU351" s="268"/>
      <c r="AV351" s="268"/>
      <c r="AW351" s="268"/>
      <c r="AX351" s="268"/>
      <c r="AY351" s="268"/>
      <c r="AZ351" s="268"/>
      <c r="BA351" s="268"/>
      <c r="BB351" s="268"/>
      <c r="BC351" s="268"/>
      <c r="BD351" s="268"/>
      <c r="BE351" s="268"/>
      <c r="BF351" s="268"/>
      <c r="BG351" s="268"/>
      <c r="BH351" s="268"/>
      <c r="BI351" s="268"/>
      <c r="BJ351" s="268"/>
      <c r="BK351" s="268"/>
      <c r="BL351" s="268"/>
      <c r="BM351" s="268"/>
      <c r="BN351" s="268"/>
      <c r="BO351" s="268"/>
      <c r="BP351" s="268"/>
      <c r="BQ351" s="268"/>
      <c r="BR351" s="268"/>
      <c r="BS351" s="268"/>
      <c r="BT351" s="268"/>
      <c r="BU351" s="268"/>
      <c r="BV351" s="268"/>
      <c r="BW351" s="268"/>
      <c r="BX351" s="268"/>
      <c r="BY351" s="268"/>
      <c r="BZ351" s="268"/>
    </row>
    <row r="352" spans="1:78" s="258" customFormat="1" ht="18" customHeight="1" x14ac:dyDescent="0.2">
      <c r="A352" s="267">
        <v>348</v>
      </c>
      <c r="B352" s="420" t="s">
        <v>743</v>
      </c>
      <c r="C352" s="420" t="s">
        <v>744</v>
      </c>
      <c r="D352" s="249" t="s">
        <v>16</v>
      </c>
      <c r="E352" s="249" t="s">
        <v>1542</v>
      </c>
      <c r="F352" s="249" t="s">
        <v>1948</v>
      </c>
      <c r="G352" s="332">
        <v>1086</v>
      </c>
      <c r="H352" s="266">
        <f t="shared" si="26"/>
        <v>13032</v>
      </c>
      <c r="I352" s="266">
        <f t="shared" si="27"/>
        <v>90.5</v>
      </c>
      <c r="J352" s="266">
        <f t="shared" si="24"/>
        <v>31.250000000000004</v>
      </c>
      <c r="K352" s="405">
        <v>0</v>
      </c>
      <c r="L352" s="422">
        <v>0</v>
      </c>
      <c r="M352" s="266">
        <f t="shared" si="25"/>
        <v>121.75</v>
      </c>
      <c r="N352" s="268"/>
      <c r="O352" s="268"/>
      <c r="P352" s="268"/>
      <c r="Q352" s="268"/>
      <c r="R352" s="268"/>
      <c r="S352" s="268"/>
      <c r="T352" s="268"/>
      <c r="U352" s="268"/>
      <c r="V352" s="268"/>
      <c r="W352" s="268"/>
      <c r="X352" s="268"/>
      <c r="Y352" s="268"/>
      <c r="Z352" s="268"/>
      <c r="AA352" s="268"/>
      <c r="AB352" s="268"/>
      <c r="AC352" s="268"/>
      <c r="AD352" s="268"/>
      <c r="AE352" s="268"/>
      <c r="AF352" s="268"/>
      <c r="AG352" s="268"/>
      <c r="AH352" s="268"/>
      <c r="AI352" s="268"/>
      <c r="AJ352" s="268"/>
      <c r="AK352" s="268"/>
      <c r="AL352" s="268"/>
      <c r="AM352" s="268"/>
      <c r="AN352" s="268"/>
      <c r="AO352" s="268"/>
      <c r="AP352" s="268"/>
      <c r="AQ352" s="268"/>
      <c r="AR352" s="268"/>
      <c r="AS352" s="268"/>
      <c r="AT352" s="268"/>
      <c r="AU352" s="268"/>
      <c r="AV352" s="268"/>
      <c r="AW352" s="268"/>
      <c r="AX352" s="268"/>
      <c r="AY352" s="268"/>
      <c r="AZ352" s="268"/>
      <c r="BA352" s="268"/>
      <c r="BB352" s="268"/>
      <c r="BC352" s="268"/>
      <c r="BD352" s="268"/>
      <c r="BE352" s="268"/>
      <c r="BF352" s="268"/>
      <c r="BG352" s="268"/>
      <c r="BH352" s="268"/>
      <c r="BI352" s="268"/>
      <c r="BJ352" s="268"/>
      <c r="BK352" s="268"/>
      <c r="BL352" s="268"/>
      <c r="BM352" s="268"/>
      <c r="BN352" s="268"/>
      <c r="BO352" s="268"/>
      <c r="BP352" s="268"/>
      <c r="BQ352" s="268"/>
      <c r="BR352" s="268"/>
      <c r="BS352" s="268"/>
      <c r="BT352" s="268"/>
      <c r="BU352" s="268"/>
      <c r="BV352" s="268"/>
      <c r="BW352" s="268"/>
      <c r="BX352" s="268"/>
      <c r="BY352" s="268"/>
      <c r="BZ352" s="268"/>
    </row>
    <row r="353" spans="1:78" s="258" customFormat="1" ht="18" customHeight="1" x14ac:dyDescent="0.2">
      <c r="A353" s="265">
        <v>349</v>
      </c>
      <c r="B353" s="420" t="s">
        <v>745</v>
      </c>
      <c r="C353" s="420" t="s">
        <v>465</v>
      </c>
      <c r="D353" s="249" t="s">
        <v>764</v>
      </c>
      <c r="E353" s="249" t="s">
        <v>1553</v>
      </c>
      <c r="F353" s="249" t="s">
        <v>766</v>
      </c>
      <c r="G353" s="332">
        <v>531</v>
      </c>
      <c r="H353" s="266">
        <f t="shared" si="26"/>
        <v>6372</v>
      </c>
      <c r="I353" s="266">
        <f t="shared" si="27"/>
        <v>44.25</v>
      </c>
      <c r="J353" s="266">
        <f t="shared" si="24"/>
        <v>31.250000000000004</v>
      </c>
      <c r="K353" s="405">
        <v>35.4</v>
      </c>
      <c r="L353" s="422">
        <v>0</v>
      </c>
      <c r="M353" s="266">
        <f t="shared" si="25"/>
        <v>110.9</v>
      </c>
      <c r="N353" s="268"/>
      <c r="O353" s="268"/>
      <c r="P353" s="268"/>
      <c r="Q353" s="268"/>
      <c r="R353" s="268"/>
      <c r="S353" s="268"/>
      <c r="T353" s="268"/>
      <c r="U353" s="268"/>
      <c r="V353" s="268"/>
      <c r="W353" s="268"/>
      <c r="X353" s="268"/>
      <c r="Y353" s="268"/>
      <c r="Z353" s="268"/>
      <c r="AA353" s="268"/>
      <c r="AB353" s="268"/>
      <c r="AC353" s="268"/>
      <c r="AD353" s="268"/>
      <c r="AE353" s="268"/>
      <c r="AF353" s="268"/>
      <c r="AG353" s="268"/>
      <c r="AH353" s="268"/>
      <c r="AI353" s="268"/>
      <c r="AJ353" s="268"/>
      <c r="AK353" s="268"/>
      <c r="AL353" s="268"/>
      <c r="AM353" s="268"/>
      <c r="AN353" s="268"/>
      <c r="AO353" s="268"/>
      <c r="AP353" s="268"/>
      <c r="AQ353" s="268"/>
      <c r="AR353" s="268"/>
      <c r="AS353" s="268"/>
      <c r="AT353" s="268"/>
      <c r="AU353" s="268"/>
      <c r="AV353" s="268"/>
      <c r="AW353" s="268"/>
      <c r="AX353" s="268"/>
      <c r="AY353" s="268"/>
      <c r="AZ353" s="268"/>
      <c r="BA353" s="268"/>
      <c r="BB353" s="268"/>
      <c r="BC353" s="268"/>
      <c r="BD353" s="268"/>
      <c r="BE353" s="268"/>
      <c r="BF353" s="268"/>
      <c r="BG353" s="268"/>
      <c r="BH353" s="268"/>
      <c r="BI353" s="268"/>
      <c r="BJ353" s="268"/>
      <c r="BK353" s="268"/>
      <c r="BL353" s="268"/>
      <c r="BM353" s="268"/>
      <c r="BN353" s="268"/>
      <c r="BO353" s="268"/>
      <c r="BP353" s="268"/>
      <c r="BQ353" s="268"/>
      <c r="BR353" s="268"/>
      <c r="BS353" s="268"/>
      <c r="BT353" s="268"/>
      <c r="BU353" s="268"/>
      <c r="BV353" s="268"/>
      <c r="BW353" s="268"/>
      <c r="BX353" s="268"/>
      <c r="BY353" s="268"/>
      <c r="BZ353" s="268"/>
    </row>
    <row r="354" spans="1:78" s="258" customFormat="1" ht="18" customHeight="1" x14ac:dyDescent="0.2">
      <c r="A354" s="267">
        <v>350</v>
      </c>
      <c r="B354" s="420" t="s">
        <v>746</v>
      </c>
      <c r="C354" s="420" t="s">
        <v>445</v>
      </c>
      <c r="D354" s="249" t="s">
        <v>764</v>
      </c>
      <c r="E354" s="249" t="s">
        <v>1556</v>
      </c>
      <c r="F354" s="249" t="s">
        <v>767</v>
      </c>
      <c r="G354" s="332">
        <v>584</v>
      </c>
      <c r="H354" s="266">
        <f t="shared" si="26"/>
        <v>7008</v>
      </c>
      <c r="I354" s="266">
        <f t="shared" si="27"/>
        <v>48.666666666666664</v>
      </c>
      <c r="J354" s="266">
        <f t="shared" ref="J354:J360" si="28">(375/360)*30</f>
        <v>31.250000000000004</v>
      </c>
      <c r="K354" s="405">
        <v>231.17</v>
      </c>
      <c r="L354" s="422">
        <v>0</v>
      </c>
      <c r="M354" s="266">
        <f t="shared" ref="M354:M360" si="29">I354+J354+K354+L354</f>
        <v>311.08666666666664</v>
      </c>
      <c r="N354" s="268"/>
      <c r="O354" s="268"/>
      <c r="P354" s="268"/>
      <c r="Q354" s="268"/>
      <c r="R354" s="268"/>
      <c r="S354" s="268"/>
      <c r="T354" s="268"/>
      <c r="U354" s="268"/>
      <c r="V354" s="268"/>
      <c r="W354" s="268"/>
      <c r="X354" s="268"/>
      <c r="Y354" s="268"/>
      <c r="Z354" s="268"/>
      <c r="AA354" s="268"/>
      <c r="AB354" s="268"/>
      <c r="AC354" s="268"/>
      <c r="AD354" s="268"/>
      <c r="AE354" s="268"/>
      <c r="AF354" s="268"/>
      <c r="AG354" s="268"/>
      <c r="AH354" s="268"/>
      <c r="AI354" s="268"/>
      <c r="AJ354" s="268"/>
      <c r="AK354" s="268"/>
      <c r="AL354" s="268"/>
      <c r="AM354" s="268"/>
      <c r="AN354" s="268"/>
      <c r="AO354" s="268"/>
      <c r="AP354" s="268"/>
      <c r="AQ354" s="268"/>
      <c r="AR354" s="268"/>
      <c r="AS354" s="268"/>
      <c r="AT354" s="268"/>
      <c r="AU354" s="268"/>
      <c r="AV354" s="268"/>
      <c r="AW354" s="268"/>
      <c r="AX354" s="268"/>
      <c r="AY354" s="268"/>
      <c r="AZ354" s="268"/>
      <c r="BA354" s="268"/>
      <c r="BB354" s="268"/>
      <c r="BC354" s="268"/>
      <c r="BD354" s="268"/>
      <c r="BE354" s="268"/>
      <c r="BF354" s="268"/>
      <c r="BG354" s="268"/>
      <c r="BH354" s="268"/>
      <c r="BI354" s="268"/>
      <c r="BJ354" s="268"/>
      <c r="BK354" s="268"/>
      <c r="BL354" s="268"/>
      <c r="BM354" s="268"/>
      <c r="BN354" s="268"/>
      <c r="BO354" s="268"/>
      <c r="BP354" s="268"/>
      <c r="BQ354" s="268"/>
      <c r="BR354" s="268"/>
      <c r="BS354" s="268"/>
      <c r="BT354" s="268"/>
      <c r="BU354" s="268"/>
      <c r="BV354" s="268"/>
      <c r="BW354" s="268"/>
      <c r="BX354" s="268"/>
      <c r="BY354" s="268"/>
      <c r="BZ354" s="268"/>
    </row>
    <row r="355" spans="1:78" s="258" customFormat="1" ht="18" customHeight="1" x14ac:dyDescent="0.2">
      <c r="A355" s="265">
        <v>351</v>
      </c>
      <c r="B355" s="420" t="s">
        <v>747</v>
      </c>
      <c r="C355" s="420" t="s">
        <v>477</v>
      </c>
      <c r="D355" s="249" t="s">
        <v>764</v>
      </c>
      <c r="E355" s="249" t="s">
        <v>1563</v>
      </c>
      <c r="F355" s="249" t="s">
        <v>765</v>
      </c>
      <c r="G355" s="332">
        <v>566</v>
      </c>
      <c r="H355" s="266">
        <f t="shared" si="26"/>
        <v>6792</v>
      </c>
      <c r="I355" s="266">
        <f t="shared" si="27"/>
        <v>47.166666666666664</v>
      </c>
      <c r="J355" s="266">
        <f t="shared" si="28"/>
        <v>31.250000000000004</v>
      </c>
      <c r="K355" s="405">
        <v>266.5</v>
      </c>
      <c r="L355" s="422">
        <v>0</v>
      </c>
      <c r="M355" s="266">
        <f t="shared" si="29"/>
        <v>344.91666666666669</v>
      </c>
      <c r="N355" s="268"/>
      <c r="O355" s="268"/>
      <c r="P355" s="268"/>
      <c r="Q355" s="268"/>
      <c r="R355" s="268"/>
      <c r="S355" s="268"/>
      <c r="T355" s="268"/>
      <c r="U355" s="268"/>
      <c r="V355" s="268"/>
      <c r="W355" s="268"/>
      <c r="X355" s="268"/>
      <c r="Y355" s="268"/>
      <c r="Z355" s="268"/>
      <c r="AA355" s="268"/>
      <c r="AB355" s="268"/>
      <c r="AC355" s="268"/>
      <c r="AD355" s="268"/>
      <c r="AE355" s="268"/>
      <c r="AF355" s="268"/>
      <c r="AG355" s="268"/>
      <c r="AH355" s="268"/>
      <c r="AI355" s="268"/>
      <c r="AJ355" s="268"/>
      <c r="AK355" s="268"/>
      <c r="AL355" s="268"/>
      <c r="AM355" s="268"/>
      <c r="AN355" s="268"/>
      <c r="AO355" s="268"/>
      <c r="AP355" s="268"/>
      <c r="AQ355" s="268"/>
      <c r="AR355" s="268"/>
      <c r="AS355" s="268"/>
      <c r="AT355" s="268"/>
      <c r="AU355" s="268"/>
      <c r="AV355" s="268"/>
      <c r="AW355" s="268"/>
      <c r="AX355" s="268"/>
      <c r="AY355" s="268"/>
      <c r="AZ355" s="268"/>
      <c r="BA355" s="268"/>
      <c r="BB355" s="268"/>
      <c r="BC355" s="268"/>
      <c r="BD355" s="268"/>
      <c r="BE355" s="268"/>
      <c r="BF355" s="268"/>
      <c r="BG355" s="268"/>
      <c r="BH355" s="268"/>
      <c r="BI355" s="268"/>
      <c r="BJ355" s="268"/>
      <c r="BK355" s="268"/>
      <c r="BL355" s="268"/>
      <c r="BM355" s="268"/>
      <c r="BN355" s="268"/>
      <c r="BO355" s="268"/>
      <c r="BP355" s="268"/>
      <c r="BQ355" s="268"/>
      <c r="BR355" s="268"/>
      <c r="BS355" s="268"/>
      <c r="BT355" s="268"/>
      <c r="BU355" s="268"/>
      <c r="BV355" s="268"/>
      <c r="BW355" s="268"/>
      <c r="BX355" s="268"/>
      <c r="BY355" s="268"/>
      <c r="BZ355" s="268"/>
    </row>
    <row r="356" spans="1:78" s="258" customFormat="1" ht="18" customHeight="1" x14ac:dyDescent="0.2">
      <c r="A356" s="267">
        <v>352</v>
      </c>
      <c r="B356" s="420" t="s">
        <v>748</v>
      </c>
      <c r="C356" s="420" t="s">
        <v>400</v>
      </c>
      <c r="D356" s="249" t="s">
        <v>16</v>
      </c>
      <c r="E356" s="249" t="s">
        <v>1539</v>
      </c>
      <c r="F356" s="249" t="s">
        <v>1945</v>
      </c>
      <c r="G356" s="332">
        <v>393</v>
      </c>
      <c r="H356" s="266">
        <f t="shared" si="26"/>
        <v>4716</v>
      </c>
      <c r="I356" s="266">
        <f t="shared" si="27"/>
        <v>32.75</v>
      </c>
      <c r="J356" s="266">
        <f t="shared" si="28"/>
        <v>31.250000000000004</v>
      </c>
      <c r="K356" s="405">
        <v>0</v>
      </c>
      <c r="L356" s="422">
        <v>0</v>
      </c>
      <c r="M356" s="266">
        <f t="shared" si="29"/>
        <v>64</v>
      </c>
      <c r="N356" s="268"/>
      <c r="O356" s="268"/>
      <c r="P356" s="268"/>
      <c r="Q356" s="268"/>
      <c r="R356" s="268"/>
      <c r="S356" s="268"/>
      <c r="T356" s="268"/>
      <c r="U356" s="268"/>
      <c r="V356" s="268"/>
      <c r="W356" s="268"/>
      <c r="X356" s="268"/>
      <c r="Y356" s="268"/>
      <c r="Z356" s="268"/>
      <c r="AA356" s="268"/>
      <c r="AB356" s="268"/>
      <c r="AC356" s="268"/>
      <c r="AD356" s="268"/>
      <c r="AE356" s="268"/>
      <c r="AF356" s="268"/>
      <c r="AG356" s="268"/>
      <c r="AH356" s="268"/>
      <c r="AI356" s="268"/>
      <c r="AJ356" s="268"/>
      <c r="AK356" s="268"/>
      <c r="AL356" s="268"/>
      <c r="AM356" s="268"/>
      <c r="AN356" s="268"/>
      <c r="AO356" s="268"/>
      <c r="AP356" s="268"/>
      <c r="AQ356" s="268"/>
      <c r="AR356" s="268"/>
      <c r="AS356" s="268"/>
      <c r="AT356" s="268"/>
      <c r="AU356" s="268"/>
      <c r="AV356" s="268"/>
      <c r="AW356" s="268"/>
      <c r="AX356" s="268"/>
      <c r="AY356" s="268"/>
      <c r="AZ356" s="268"/>
      <c r="BA356" s="268"/>
      <c r="BB356" s="268"/>
      <c r="BC356" s="268"/>
      <c r="BD356" s="268"/>
      <c r="BE356" s="268"/>
      <c r="BF356" s="268"/>
      <c r="BG356" s="268"/>
      <c r="BH356" s="268"/>
      <c r="BI356" s="268"/>
      <c r="BJ356" s="268"/>
      <c r="BK356" s="268"/>
      <c r="BL356" s="268"/>
      <c r="BM356" s="268"/>
      <c r="BN356" s="268"/>
      <c r="BO356" s="268"/>
      <c r="BP356" s="268"/>
      <c r="BQ356" s="268"/>
      <c r="BR356" s="268"/>
      <c r="BS356" s="268"/>
      <c r="BT356" s="268"/>
      <c r="BU356" s="268"/>
      <c r="BV356" s="268"/>
      <c r="BW356" s="268"/>
      <c r="BX356" s="268"/>
      <c r="BY356" s="268"/>
      <c r="BZ356" s="268"/>
    </row>
    <row r="357" spans="1:78" s="258" customFormat="1" ht="18" customHeight="1" x14ac:dyDescent="0.2">
      <c r="A357" s="265">
        <v>353</v>
      </c>
      <c r="B357" s="420" t="s">
        <v>749</v>
      </c>
      <c r="C357" s="420" t="s">
        <v>421</v>
      </c>
      <c r="D357" s="249" t="s">
        <v>16</v>
      </c>
      <c r="E357" s="249" t="s">
        <v>1561</v>
      </c>
      <c r="F357" s="249" t="s">
        <v>1956</v>
      </c>
      <c r="G357" s="332">
        <v>531</v>
      </c>
      <c r="H357" s="266">
        <f t="shared" si="26"/>
        <v>6372</v>
      </c>
      <c r="I357" s="266">
        <f t="shared" si="27"/>
        <v>44.25</v>
      </c>
      <c r="J357" s="266">
        <f t="shared" si="28"/>
        <v>31.250000000000004</v>
      </c>
      <c r="K357" s="405">
        <v>132.9</v>
      </c>
      <c r="L357" s="422">
        <v>0</v>
      </c>
      <c r="M357" s="266">
        <f t="shared" si="29"/>
        <v>208.4</v>
      </c>
      <c r="N357" s="268"/>
      <c r="O357" s="268"/>
      <c r="P357" s="268"/>
      <c r="Q357" s="268"/>
      <c r="R357" s="268"/>
      <c r="S357" s="268"/>
      <c r="T357" s="268"/>
      <c r="U357" s="268"/>
      <c r="V357" s="268"/>
      <c r="W357" s="268"/>
      <c r="X357" s="268"/>
      <c r="Y357" s="268"/>
      <c r="Z357" s="268"/>
      <c r="AA357" s="268"/>
      <c r="AB357" s="268"/>
      <c r="AC357" s="268"/>
      <c r="AD357" s="268"/>
      <c r="AE357" s="268"/>
      <c r="AF357" s="268"/>
      <c r="AG357" s="268"/>
      <c r="AH357" s="268"/>
      <c r="AI357" s="268"/>
      <c r="AJ357" s="268"/>
      <c r="AK357" s="268"/>
      <c r="AL357" s="268"/>
      <c r="AM357" s="268"/>
      <c r="AN357" s="268"/>
      <c r="AO357" s="268"/>
      <c r="AP357" s="268"/>
      <c r="AQ357" s="268"/>
      <c r="AR357" s="268"/>
      <c r="AS357" s="268"/>
      <c r="AT357" s="268"/>
      <c r="AU357" s="268"/>
      <c r="AV357" s="268"/>
      <c r="AW357" s="268"/>
      <c r="AX357" s="268"/>
      <c r="AY357" s="268"/>
      <c r="AZ357" s="268"/>
      <c r="BA357" s="268"/>
      <c r="BB357" s="268"/>
      <c r="BC357" s="268"/>
      <c r="BD357" s="268"/>
      <c r="BE357" s="268"/>
      <c r="BF357" s="268"/>
      <c r="BG357" s="268"/>
      <c r="BH357" s="268"/>
      <c r="BI357" s="268"/>
      <c r="BJ357" s="268"/>
      <c r="BK357" s="268"/>
      <c r="BL357" s="268"/>
      <c r="BM357" s="268"/>
      <c r="BN357" s="268"/>
      <c r="BO357" s="268"/>
      <c r="BP357" s="268"/>
      <c r="BQ357" s="268"/>
      <c r="BR357" s="268"/>
      <c r="BS357" s="268"/>
      <c r="BT357" s="268"/>
      <c r="BU357" s="268"/>
      <c r="BV357" s="268"/>
      <c r="BW357" s="268"/>
      <c r="BX357" s="268"/>
      <c r="BY357" s="268"/>
      <c r="BZ357" s="268"/>
    </row>
    <row r="358" spans="1:78" s="258" customFormat="1" ht="18" customHeight="1" x14ac:dyDescent="0.2">
      <c r="A358" s="267">
        <v>354</v>
      </c>
      <c r="B358" s="420" t="s">
        <v>750</v>
      </c>
      <c r="C358" s="420" t="s">
        <v>751</v>
      </c>
      <c r="D358" s="249" t="s">
        <v>16</v>
      </c>
      <c r="E358" s="249" t="s">
        <v>1550</v>
      </c>
      <c r="F358" s="249" t="s">
        <v>1947</v>
      </c>
      <c r="G358" s="332">
        <v>1212</v>
      </c>
      <c r="H358" s="266">
        <f t="shared" si="26"/>
        <v>14544</v>
      </c>
      <c r="I358" s="266">
        <f t="shared" si="27"/>
        <v>101</v>
      </c>
      <c r="J358" s="266">
        <f t="shared" si="28"/>
        <v>31.250000000000004</v>
      </c>
      <c r="K358" s="405">
        <v>0</v>
      </c>
      <c r="L358" s="422">
        <v>0</v>
      </c>
      <c r="M358" s="266">
        <f t="shared" si="29"/>
        <v>132.25</v>
      </c>
      <c r="N358" s="268"/>
      <c r="O358" s="268"/>
      <c r="P358" s="268"/>
      <c r="Q358" s="268"/>
      <c r="R358" s="268"/>
      <c r="S358" s="268"/>
      <c r="T358" s="268"/>
      <c r="U358" s="268"/>
      <c r="V358" s="268"/>
      <c r="W358" s="268"/>
      <c r="X358" s="268"/>
      <c r="Y358" s="268"/>
      <c r="Z358" s="268"/>
      <c r="AA358" s="268"/>
      <c r="AB358" s="268"/>
      <c r="AC358" s="268"/>
      <c r="AD358" s="268"/>
      <c r="AE358" s="268"/>
      <c r="AF358" s="268"/>
      <c r="AG358" s="268"/>
      <c r="AH358" s="268"/>
      <c r="AI358" s="268"/>
      <c r="AJ358" s="268"/>
      <c r="AK358" s="268"/>
      <c r="AL358" s="268"/>
      <c r="AM358" s="268"/>
      <c r="AN358" s="268"/>
      <c r="AO358" s="268"/>
      <c r="AP358" s="268"/>
      <c r="AQ358" s="268"/>
      <c r="AR358" s="268"/>
      <c r="AS358" s="268"/>
      <c r="AT358" s="268"/>
      <c r="AU358" s="268"/>
      <c r="AV358" s="268"/>
      <c r="AW358" s="268"/>
      <c r="AX358" s="268"/>
      <c r="AY358" s="268"/>
      <c r="AZ358" s="268"/>
      <c r="BA358" s="268"/>
      <c r="BB358" s="268"/>
      <c r="BC358" s="268"/>
      <c r="BD358" s="268"/>
      <c r="BE358" s="268"/>
      <c r="BF358" s="268"/>
      <c r="BG358" s="268"/>
      <c r="BH358" s="268"/>
      <c r="BI358" s="268"/>
      <c r="BJ358" s="268"/>
      <c r="BK358" s="268"/>
      <c r="BL358" s="268"/>
      <c r="BM358" s="268"/>
      <c r="BN358" s="268"/>
      <c r="BO358" s="268"/>
      <c r="BP358" s="268"/>
      <c r="BQ358" s="268"/>
      <c r="BR358" s="268"/>
      <c r="BS358" s="268"/>
      <c r="BT358" s="268"/>
      <c r="BU358" s="268"/>
      <c r="BV358" s="268"/>
      <c r="BW358" s="268"/>
      <c r="BX358" s="268"/>
      <c r="BY358" s="268"/>
      <c r="BZ358" s="268"/>
    </row>
    <row r="359" spans="1:78" s="258" customFormat="1" ht="18" customHeight="1" x14ac:dyDescent="0.2">
      <c r="A359" s="265">
        <v>355</v>
      </c>
      <c r="B359" s="420" t="s">
        <v>753</v>
      </c>
      <c r="C359" s="420" t="s">
        <v>406</v>
      </c>
      <c r="D359" s="249" t="s">
        <v>16</v>
      </c>
      <c r="E359" s="249" t="s">
        <v>1549</v>
      </c>
      <c r="F359" s="249" t="s">
        <v>1946</v>
      </c>
      <c r="G359" s="332">
        <v>622</v>
      </c>
      <c r="H359" s="266">
        <f t="shared" si="26"/>
        <v>7464</v>
      </c>
      <c r="I359" s="266">
        <f t="shared" si="27"/>
        <v>51.833333333333336</v>
      </c>
      <c r="J359" s="266">
        <f t="shared" si="28"/>
        <v>31.250000000000004</v>
      </c>
      <c r="K359" s="405">
        <v>0</v>
      </c>
      <c r="L359" s="422">
        <v>0</v>
      </c>
      <c r="M359" s="266">
        <f t="shared" si="29"/>
        <v>83.083333333333343</v>
      </c>
      <c r="N359" s="268"/>
      <c r="O359" s="268"/>
      <c r="P359" s="268"/>
      <c r="Q359" s="268"/>
      <c r="R359" s="268"/>
      <c r="S359" s="268"/>
      <c r="T359" s="268"/>
      <c r="U359" s="268"/>
      <c r="V359" s="268"/>
      <c r="W359" s="268"/>
      <c r="X359" s="268"/>
      <c r="Y359" s="268"/>
      <c r="Z359" s="268"/>
      <c r="AA359" s="268"/>
      <c r="AB359" s="268"/>
      <c r="AC359" s="268"/>
      <c r="AD359" s="268"/>
      <c r="AE359" s="268"/>
      <c r="AF359" s="268"/>
      <c r="AG359" s="268"/>
      <c r="AH359" s="268"/>
      <c r="AI359" s="268"/>
      <c r="AJ359" s="268"/>
      <c r="AK359" s="268"/>
      <c r="AL359" s="268"/>
      <c r="AM359" s="268"/>
      <c r="AN359" s="268"/>
      <c r="AO359" s="268"/>
      <c r="AP359" s="268"/>
      <c r="AQ359" s="268"/>
      <c r="AR359" s="268"/>
      <c r="AS359" s="268"/>
      <c r="AT359" s="268"/>
      <c r="AU359" s="268"/>
      <c r="AV359" s="268"/>
      <c r="AW359" s="268"/>
      <c r="AX359" s="268"/>
      <c r="AY359" s="268"/>
      <c r="AZ359" s="268"/>
      <c r="BA359" s="268"/>
      <c r="BB359" s="268"/>
      <c r="BC359" s="268"/>
      <c r="BD359" s="268"/>
      <c r="BE359" s="268"/>
      <c r="BF359" s="268"/>
      <c r="BG359" s="268"/>
      <c r="BH359" s="268"/>
      <c r="BI359" s="268"/>
      <c r="BJ359" s="268"/>
      <c r="BK359" s="268"/>
      <c r="BL359" s="268"/>
      <c r="BM359" s="268"/>
      <c r="BN359" s="268"/>
      <c r="BO359" s="268"/>
      <c r="BP359" s="268"/>
      <c r="BQ359" s="268"/>
      <c r="BR359" s="268"/>
      <c r="BS359" s="268"/>
      <c r="BT359" s="268"/>
      <c r="BU359" s="268"/>
      <c r="BV359" s="268"/>
      <c r="BW359" s="268"/>
      <c r="BX359" s="268"/>
      <c r="BY359" s="268"/>
      <c r="BZ359" s="268"/>
    </row>
    <row r="360" spans="1:78" s="258" customFormat="1" ht="18" customHeight="1" x14ac:dyDescent="0.2">
      <c r="A360" s="267">
        <v>356</v>
      </c>
      <c r="B360" s="249" t="s">
        <v>756</v>
      </c>
      <c r="C360" s="249" t="s">
        <v>465</v>
      </c>
      <c r="D360" s="249" t="s">
        <v>16</v>
      </c>
      <c r="E360" s="249" t="s">
        <v>1572</v>
      </c>
      <c r="F360" s="249" t="s">
        <v>1956</v>
      </c>
      <c r="G360" s="332">
        <v>531</v>
      </c>
      <c r="H360" s="266">
        <f t="shared" si="26"/>
        <v>6372</v>
      </c>
      <c r="I360" s="266">
        <f t="shared" si="27"/>
        <v>44.25</v>
      </c>
      <c r="J360" s="266">
        <f t="shared" si="28"/>
        <v>31.250000000000004</v>
      </c>
      <c r="K360" s="405">
        <v>141.76</v>
      </c>
      <c r="L360" s="422">
        <v>0</v>
      </c>
      <c r="M360" s="266">
        <f t="shared" si="29"/>
        <v>217.26</v>
      </c>
      <c r="N360" s="268"/>
      <c r="O360" s="268"/>
      <c r="P360" s="268"/>
      <c r="Q360" s="268"/>
      <c r="R360" s="268"/>
      <c r="S360" s="268"/>
      <c r="T360" s="268"/>
      <c r="U360" s="268"/>
      <c r="V360" s="268"/>
      <c r="W360" s="268"/>
      <c r="X360" s="268"/>
      <c r="Y360" s="268"/>
      <c r="Z360" s="268"/>
      <c r="AA360" s="268"/>
      <c r="AB360" s="268"/>
      <c r="AC360" s="268"/>
      <c r="AD360" s="268"/>
      <c r="AE360" s="268"/>
      <c r="AF360" s="268"/>
      <c r="AG360" s="268"/>
      <c r="AH360" s="268"/>
      <c r="AI360" s="268"/>
      <c r="AJ360" s="268"/>
      <c r="AK360" s="268"/>
      <c r="AL360" s="268"/>
      <c r="AM360" s="268"/>
      <c r="AN360" s="268"/>
      <c r="AO360" s="268"/>
      <c r="AP360" s="268"/>
      <c r="AQ360" s="268"/>
      <c r="AR360" s="268"/>
      <c r="AS360" s="268"/>
      <c r="AT360" s="268"/>
      <c r="AU360" s="268"/>
      <c r="AV360" s="268"/>
      <c r="AW360" s="268"/>
      <c r="AX360" s="268"/>
      <c r="AY360" s="268"/>
      <c r="AZ360" s="268"/>
      <c r="BA360" s="268"/>
      <c r="BB360" s="268"/>
      <c r="BC360" s="268"/>
      <c r="BD360" s="268"/>
      <c r="BE360" s="268"/>
      <c r="BF360" s="268"/>
      <c r="BG360" s="268"/>
      <c r="BH360" s="268"/>
      <c r="BI360" s="268"/>
      <c r="BJ360" s="268"/>
      <c r="BK360" s="268"/>
      <c r="BL360" s="268"/>
      <c r="BM360" s="268"/>
      <c r="BN360" s="268"/>
      <c r="BO360" s="268"/>
      <c r="BP360" s="268"/>
      <c r="BQ360" s="268"/>
      <c r="BR360" s="268"/>
      <c r="BS360" s="268"/>
      <c r="BT360" s="268"/>
      <c r="BU360" s="268"/>
      <c r="BV360" s="268"/>
      <c r="BW360" s="268"/>
      <c r="BX360" s="268"/>
      <c r="BY360" s="268"/>
      <c r="BZ360" s="268"/>
    </row>
    <row r="361" spans="1:78" s="258" customFormat="1" ht="18" customHeight="1" x14ac:dyDescent="0.2">
      <c r="A361" s="516" t="s">
        <v>70</v>
      </c>
      <c r="B361" s="517"/>
      <c r="C361" s="518"/>
      <c r="D361" s="446"/>
      <c r="E361" s="446"/>
      <c r="F361" s="446"/>
      <c r="G361" s="269">
        <f>SUM(G5:G360)</f>
        <v>257454.13</v>
      </c>
      <c r="H361" s="269">
        <f>SUM(H5:H360)</f>
        <v>3089449.56</v>
      </c>
      <c r="I361" s="269">
        <f>SUM(I5:I360)</f>
        <v>21454.51083333333</v>
      </c>
      <c r="J361" s="269">
        <f t="shared" ref="J361:M361" si="30">SUM(J5:J356)</f>
        <v>10952.083333333334</v>
      </c>
      <c r="K361" s="269">
        <f t="shared" si="30"/>
        <v>11954.480000000001</v>
      </c>
      <c r="L361" s="269">
        <f t="shared" si="30"/>
        <v>1407</v>
      </c>
      <c r="M361" s="269">
        <f t="shared" si="30"/>
        <v>44484.163333333374</v>
      </c>
      <c r="N361" s="268"/>
      <c r="O361" s="268"/>
      <c r="P361" s="268"/>
      <c r="Q361" s="268"/>
      <c r="R361" s="268"/>
      <c r="S361" s="268"/>
      <c r="T361" s="268"/>
      <c r="U361" s="268"/>
      <c r="V361" s="268"/>
      <c r="W361" s="268"/>
      <c r="X361" s="268"/>
      <c r="Y361" s="268"/>
      <c r="Z361" s="268"/>
      <c r="AA361" s="268"/>
      <c r="AB361" s="268"/>
      <c r="AC361" s="268"/>
      <c r="AD361" s="268"/>
      <c r="AE361" s="268"/>
      <c r="AF361" s="268"/>
      <c r="AG361" s="268"/>
      <c r="AH361" s="268"/>
      <c r="AI361" s="268"/>
      <c r="AJ361" s="268"/>
      <c r="AK361" s="268"/>
      <c r="AL361" s="268"/>
      <c r="AM361" s="268"/>
      <c r="AN361" s="268"/>
      <c r="AO361" s="268"/>
      <c r="AP361" s="268"/>
      <c r="AQ361" s="268"/>
      <c r="AR361" s="268"/>
      <c r="AS361" s="268"/>
      <c r="AT361" s="268"/>
      <c r="AU361" s="268"/>
      <c r="AV361" s="268"/>
      <c r="AW361" s="268"/>
      <c r="AX361" s="268"/>
      <c r="AY361" s="268"/>
      <c r="AZ361" s="268"/>
      <c r="BA361" s="268"/>
      <c r="BB361" s="268"/>
      <c r="BC361" s="268"/>
      <c r="BD361" s="268"/>
      <c r="BE361" s="268"/>
      <c r="BF361" s="268"/>
      <c r="BG361" s="268"/>
      <c r="BH361" s="268"/>
      <c r="BI361" s="268"/>
      <c r="BJ361" s="268"/>
      <c r="BK361" s="268"/>
      <c r="BL361" s="268"/>
      <c r="BM361" s="268"/>
      <c r="BN361" s="268"/>
      <c r="BO361" s="268"/>
      <c r="BP361" s="268"/>
      <c r="BQ361" s="268"/>
      <c r="BR361" s="268"/>
      <c r="BS361" s="268"/>
      <c r="BT361" s="268"/>
      <c r="BU361" s="268"/>
      <c r="BV361" s="268"/>
      <c r="BW361" s="268"/>
      <c r="BX361" s="268"/>
      <c r="BY361" s="268"/>
      <c r="BZ361" s="268"/>
    </row>
    <row r="362" spans="1:78" ht="22.5" customHeight="1" x14ac:dyDescent="0.2">
      <c r="A362" s="506" t="s">
        <v>0</v>
      </c>
      <c r="B362" s="507"/>
      <c r="C362" s="507"/>
      <c r="D362" s="507"/>
      <c r="E362" s="507"/>
      <c r="F362" s="507"/>
      <c r="G362" s="507"/>
      <c r="H362" s="507"/>
      <c r="I362" s="508"/>
      <c r="J362" s="509">
        <v>43039</v>
      </c>
      <c r="K362" s="510"/>
      <c r="L362" s="510"/>
      <c r="M362" s="511"/>
      <c r="N362" s="268"/>
      <c r="O362" s="268"/>
      <c r="P362" s="268"/>
      <c r="Q362" s="268"/>
      <c r="R362" s="268"/>
      <c r="S362" s="268"/>
      <c r="T362" s="268"/>
      <c r="U362" s="268"/>
      <c r="V362" s="268"/>
      <c r="W362" s="268"/>
      <c r="X362" s="268"/>
      <c r="Y362" s="268"/>
      <c r="Z362" s="268"/>
      <c r="AA362" s="268"/>
      <c r="AB362" s="268"/>
      <c r="AC362" s="268"/>
      <c r="AD362" s="268"/>
      <c r="AE362" s="268"/>
      <c r="AF362" s="268"/>
      <c r="AG362" s="268"/>
      <c r="AH362" s="268"/>
      <c r="AI362" s="268"/>
      <c r="AJ362" s="268"/>
      <c r="AK362" s="268"/>
      <c r="AL362" s="268"/>
      <c r="AM362" s="270"/>
      <c r="AN362" s="270"/>
      <c r="AO362" s="270"/>
      <c r="AP362" s="270"/>
      <c r="AQ362" s="270"/>
      <c r="AR362" s="270"/>
      <c r="AS362" s="270"/>
      <c r="AT362" s="270"/>
      <c r="AU362" s="270"/>
      <c r="AV362" s="270"/>
      <c r="AW362" s="270"/>
      <c r="AX362" s="270"/>
      <c r="AY362" s="270"/>
      <c r="AZ362" s="270"/>
      <c r="BA362" s="270"/>
      <c r="BB362" s="270"/>
      <c r="BC362" s="270"/>
      <c r="BD362" s="270"/>
      <c r="BE362" s="270"/>
      <c r="BF362" s="270"/>
      <c r="BG362" s="270"/>
      <c r="BH362" s="270"/>
      <c r="BI362" s="270"/>
      <c r="BJ362" s="270"/>
      <c r="BK362" s="270"/>
      <c r="BL362" s="270"/>
      <c r="BM362" s="270"/>
      <c r="BN362" s="270"/>
      <c r="BO362" s="270"/>
      <c r="BP362" s="270"/>
      <c r="BQ362" s="270"/>
      <c r="BR362" s="270"/>
      <c r="BS362" s="270"/>
      <c r="BT362" s="270"/>
      <c r="BU362" s="270"/>
      <c r="BV362" s="270"/>
      <c r="BW362" s="270"/>
      <c r="BX362" s="270"/>
      <c r="BY362" s="270"/>
      <c r="BZ362" s="270"/>
    </row>
    <row r="363" spans="1:78" ht="24" customHeight="1" x14ac:dyDescent="0.2">
      <c r="A363" s="506" t="s">
        <v>17</v>
      </c>
      <c r="B363" s="507"/>
      <c r="C363" s="507"/>
      <c r="D363" s="507"/>
      <c r="E363" s="507"/>
      <c r="F363" s="507"/>
      <c r="G363" s="507"/>
      <c r="H363" s="507"/>
      <c r="I363" s="508"/>
      <c r="J363" s="522" t="s">
        <v>10</v>
      </c>
      <c r="K363" s="510"/>
      <c r="L363" s="510"/>
      <c r="M363" s="511"/>
      <c r="N363" s="268"/>
      <c r="O363" s="268"/>
      <c r="P363" s="268"/>
      <c r="Q363" s="268"/>
      <c r="R363" s="268"/>
      <c r="S363" s="268"/>
      <c r="T363" s="268"/>
      <c r="U363" s="268"/>
      <c r="V363" s="268"/>
      <c r="W363" s="268"/>
      <c r="X363" s="268"/>
      <c r="Y363" s="268"/>
      <c r="Z363" s="268"/>
      <c r="AA363" s="268"/>
      <c r="AB363" s="268"/>
      <c r="AC363" s="268"/>
      <c r="AD363" s="268"/>
      <c r="AE363" s="268"/>
      <c r="AF363" s="268"/>
      <c r="AG363" s="268"/>
      <c r="AH363" s="268"/>
      <c r="AI363" s="268"/>
      <c r="AJ363" s="268"/>
      <c r="AK363" s="268"/>
      <c r="AL363" s="268"/>
      <c r="AM363" s="270"/>
      <c r="AN363" s="270"/>
      <c r="AO363" s="270"/>
      <c r="AP363" s="270"/>
      <c r="AQ363" s="270"/>
      <c r="AR363" s="270"/>
      <c r="AS363" s="270"/>
      <c r="AT363" s="270"/>
      <c r="AU363" s="270"/>
      <c r="AV363" s="270"/>
      <c r="AW363" s="270"/>
      <c r="AX363" s="270"/>
      <c r="AY363" s="270"/>
      <c r="AZ363" s="270"/>
      <c r="BA363" s="270"/>
      <c r="BB363" s="270"/>
      <c r="BC363" s="270"/>
      <c r="BD363" s="270"/>
      <c r="BE363" s="270"/>
      <c r="BF363" s="270"/>
      <c r="BG363" s="270"/>
      <c r="BH363" s="270"/>
      <c r="BI363" s="270"/>
      <c r="BJ363" s="270"/>
      <c r="BK363" s="270"/>
      <c r="BL363" s="270"/>
      <c r="BM363" s="270"/>
      <c r="BN363" s="270"/>
      <c r="BO363" s="270"/>
      <c r="BP363" s="270"/>
      <c r="BQ363" s="270"/>
      <c r="BR363" s="270"/>
      <c r="BS363" s="270"/>
      <c r="BT363" s="270"/>
      <c r="BU363" s="270"/>
      <c r="BV363" s="270"/>
      <c r="BW363" s="270"/>
      <c r="BX363" s="270"/>
      <c r="BY363" s="270"/>
      <c r="BZ363" s="270"/>
    </row>
    <row r="364" spans="1:78" ht="38.25" customHeight="1" x14ac:dyDescent="0.2">
      <c r="A364" s="506" t="s">
        <v>71</v>
      </c>
      <c r="B364" s="507"/>
      <c r="C364" s="507"/>
      <c r="D364" s="507"/>
      <c r="E364" s="507"/>
      <c r="F364" s="507"/>
      <c r="G364" s="507"/>
      <c r="H364" s="507"/>
      <c r="I364" s="508"/>
      <c r="J364" s="523" t="s">
        <v>244</v>
      </c>
      <c r="K364" s="524"/>
      <c r="L364" s="524"/>
      <c r="M364" s="525"/>
      <c r="N364" s="258"/>
    </row>
    <row r="365" spans="1:78" ht="29.25" customHeight="1" x14ac:dyDescent="0.2">
      <c r="A365" s="506" t="s">
        <v>72</v>
      </c>
      <c r="B365" s="507"/>
      <c r="C365" s="507"/>
      <c r="D365" s="507"/>
      <c r="E365" s="507"/>
      <c r="F365" s="507"/>
      <c r="G365" s="507"/>
      <c r="H365" s="507"/>
      <c r="I365" s="508"/>
      <c r="J365" s="522" t="s">
        <v>758</v>
      </c>
      <c r="K365" s="510"/>
      <c r="L365" s="510"/>
      <c r="M365" s="511"/>
      <c r="N365" s="258"/>
    </row>
    <row r="366" spans="1:78" ht="29.25" customHeight="1" x14ac:dyDescent="0.2">
      <c r="A366" s="506" t="s">
        <v>1</v>
      </c>
      <c r="B366" s="507"/>
      <c r="C366" s="507"/>
      <c r="D366" s="507"/>
      <c r="E366" s="507"/>
      <c r="F366" s="507"/>
      <c r="G366" s="507"/>
      <c r="H366" s="507"/>
      <c r="I366" s="508"/>
      <c r="J366" s="519" t="s">
        <v>245</v>
      </c>
      <c r="K366" s="520"/>
      <c r="L366" s="520"/>
      <c r="M366" s="521"/>
      <c r="N366" s="258"/>
    </row>
    <row r="367" spans="1:78" ht="29.25" customHeight="1" x14ac:dyDescent="0.2">
      <c r="A367" s="506" t="s">
        <v>2</v>
      </c>
      <c r="B367" s="507"/>
      <c r="C367" s="507"/>
      <c r="D367" s="507"/>
      <c r="E367" s="507"/>
      <c r="F367" s="507"/>
      <c r="G367" s="507"/>
      <c r="H367" s="507"/>
      <c r="I367" s="508"/>
      <c r="J367" s="522" t="s">
        <v>759</v>
      </c>
      <c r="K367" s="510"/>
      <c r="L367" s="510"/>
      <c r="M367" s="511"/>
      <c r="N367" s="258"/>
    </row>
    <row r="368" spans="1:78" ht="12.75" customHeight="1" x14ac:dyDescent="0.2">
      <c r="A368" s="271"/>
      <c r="B368" s="271"/>
      <c r="C368" s="272"/>
      <c r="D368" s="272"/>
      <c r="E368" s="272"/>
      <c r="F368" s="272"/>
      <c r="G368" s="272"/>
      <c r="H368" s="258"/>
      <c r="I368" s="258"/>
      <c r="J368" s="258"/>
      <c r="K368" s="258"/>
      <c r="L368" s="258"/>
      <c r="M368" s="258"/>
      <c r="N368" s="258"/>
    </row>
    <row r="369" spans="1:6" s="258" customFormat="1" ht="15" x14ac:dyDescent="0.25">
      <c r="A369" s="273"/>
      <c r="B369" s="273"/>
      <c r="F369" s="368"/>
    </row>
    <row r="370" spans="1:6" s="258" customFormat="1" x14ac:dyDescent="0.2">
      <c r="F370" s="368"/>
    </row>
    <row r="371" spans="1:6" s="258" customFormat="1" x14ac:dyDescent="0.2">
      <c r="F371" s="368"/>
    </row>
    <row r="372" spans="1:6" s="258" customFormat="1" x14ac:dyDescent="0.2">
      <c r="F372" s="368"/>
    </row>
    <row r="373" spans="1:6" s="258" customFormat="1" x14ac:dyDescent="0.2">
      <c r="F373" s="368"/>
    </row>
    <row r="374" spans="1:6" s="258" customFormat="1" x14ac:dyDescent="0.2">
      <c r="F374" s="368"/>
    </row>
    <row r="375" spans="1:6" s="258" customFormat="1" x14ac:dyDescent="0.2">
      <c r="F375" s="368"/>
    </row>
    <row r="376" spans="1:6" s="258" customFormat="1" x14ac:dyDescent="0.2">
      <c r="F376" s="368"/>
    </row>
    <row r="377" spans="1:6" s="258" customFormat="1" x14ac:dyDescent="0.2">
      <c r="F377" s="368"/>
    </row>
    <row r="378" spans="1:6" s="258" customFormat="1" x14ac:dyDescent="0.2">
      <c r="F378" s="368"/>
    </row>
    <row r="379" spans="1:6" s="258" customFormat="1" x14ac:dyDescent="0.2">
      <c r="F379" s="368"/>
    </row>
    <row r="380" spans="1:6" s="258" customFormat="1" x14ac:dyDescent="0.2">
      <c r="F380" s="368"/>
    </row>
    <row r="381" spans="1:6" s="258" customFormat="1" x14ac:dyDescent="0.2">
      <c r="F381" s="368"/>
    </row>
    <row r="382" spans="1:6" s="258" customFormat="1" x14ac:dyDescent="0.2">
      <c r="F382" s="368"/>
    </row>
    <row r="383" spans="1:6" s="258" customFormat="1" x14ac:dyDescent="0.2">
      <c r="F383" s="368"/>
    </row>
    <row r="384" spans="1:6" s="258" customFormat="1" x14ac:dyDescent="0.2">
      <c r="F384" s="368"/>
    </row>
    <row r="385" spans="6:6" s="258" customFormat="1" x14ac:dyDescent="0.2">
      <c r="F385" s="368"/>
    </row>
    <row r="386" spans="6:6" s="258" customFormat="1" x14ac:dyDescent="0.2">
      <c r="F386" s="368"/>
    </row>
    <row r="387" spans="6:6" s="258" customFormat="1" x14ac:dyDescent="0.2">
      <c r="F387" s="368"/>
    </row>
    <row r="388" spans="6:6" s="258" customFormat="1" x14ac:dyDescent="0.2">
      <c r="F388" s="368"/>
    </row>
    <row r="389" spans="6:6" s="258" customFormat="1" x14ac:dyDescent="0.2">
      <c r="F389" s="368"/>
    </row>
    <row r="390" spans="6:6" s="258" customFormat="1" x14ac:dyDescent="0.2">
      <c r="F390" s="368"/>
    </row>
    <row r="391" spans="6:6" s="258" customFormat="1" x14ac:dyDescent="0.2">
      <c r="F391" s="368"/>
    </row>
    <row r="392" spans="6:6" s="258" customFormat="1" x14ac:dyDescent="0.2">
      <c r="F392" s="368"/>
    </row>
    <row r="393" spans="6:6" s="258" customFormat="1" x14ac:dyDescent="0.2">
      <c r="F393" s="368"/>
    </row>
    <row r="394" spans="6:6" s="258" customFormat="1" x14ac:dyDescent="0.2">
      <c r="F394" s="368"/>
    </row>
    <row r="395" spans="6:6" s="258" customFormat="1" x14ac:dyDescent="0.2">
      <c r="F395" s="368"/>
    </row>
    <row r="396" spans="6:6" s="258" customFormat="1" x14ac:dyDescent="0.2">
      <c r="F396" s="368"/>
    </row>
    <row r="397" spans="6:6" s="258" customFormat="1" x14ac:dyDescent="0.2">
      <c r="F397" s="368"/>
    </row>
    <row r="398" spans="6:6" s="258" customFormat="1" x14ac:dyDescent="0.2">
      <c r="F398" s="368"/>
    </row>
    <row r="399" spans="6:6" s="258" customFormat="1" x14ac:dyDescent="0.2">
      <c r="F399" s="368"/>
    </row>
    <row r="400" spans="6:6" s="258" customFormat="1" x14ac:dyDescent="0.2">
      <c r="F400" s="368"/>
    </row>
    <row r="401" spans="6:6" s="258" customFormat="1" x14ac:dyDescent="0.2">
      <c r="F401" s="368"/>
    </row>
    <row r="402" spans="6:6" s="258" customFormat="1" x14ac:dyDescent="0.2">
      <c r="F402" s="368"/>
    </row>
    <row r="403" spans="6:6" s="258" customFormat="1" x14ac:dyDescent="0.2">
      <c r="F403" s="368"/>
    </row>
    <row r="404" spans="6:6" s="258" customFormat="1" x14ac:dyDescent="0.2">
      <c r="F404" s="368"/>
    </row>
    <row r="405" spans="6:6" s="258" customFormat="1" x14ac:dyDescent="0.2">
      <c r="F405" s="368"/>
    </row>
    <row r="406" spans="6:6" s="258" customFormat="1" x14ac:dyDescent="0.2">
      <c r="F406" s="368"/>
    </row>
    <row r="407" spans="6:6" s="258" customFormat="1" x14ac:dyDescent="0.2">
      <c r="F407" s="368"/>
    </row>
    <row r="408" spans="6:6" s="258" customFormat="1" x14ac:dyDescent="0.2">
      <c r="F408" s="368"/>
    </row>
    <row r="409" spans="6:6" s="258" customFormat="1" x14ac:dyDescent="0.2">
      <c r="F409" s="368"/>
    </row>
    <row r="410" spans="6:6" s="258" customFormat="1" x14ac:dyDescent="0.2">
      <c r="F410" s="368"/>
    </row>
    <row r="411" spans="6:6" s="258" customFormat="1" x14ac:dyDescent="0.2">
      <c r="F411" s="368"/>
    </row>
    <row r="412" spans="6:6" s="258" customFormat="1" x14ac:dyDescent="0.2">
      <c r="F412" s="368"/>
    </row>
    <row r="413" spans="6:6" s="258" customFormat="1" x14ac:dyDescent="0.2">
      <c r="F413" s="368"/>
    </row>
    <row r="414" spans="6:6" s="258" customFormat="1" x14ac:dyDescent="0.2">
      <c r="F414" s="368"/>
    </row>
    <row r="415" spans="6:6" s="258" customFormat="1" x14ac:dyDescent="0.2">
      <c r="F415" s="368"/>
    </row>
    <row r="416" spans="6:6" s="258" customFormat="1" x14ac:dyDescent="0.2">
      <c r="F416" s="368"/>
    </row>
    <row r="417" spans="6:6" s="258" customFormat="1" x14ac:dyDescent="0.2">
      <c r="F417" s="368"/>
    </row>
    <row r="418" spans="6:6" s="258" customFormat="1" x14ac:dyDescent="0.2">
      <c r="F418" s="368"/>
    </row>
    <row r="419" spans="6:6" s="258" customFormat="1" x14ac:dyDescent="0.2">
      <c r="F419" s="368"/>
    </row>
    <row r="420" spans="6:6" s="258" customFormat="1" x14ac:dyDescent="0.2">
      <c r="F420" s="368"/>
    </row>
    <row r="421" spans="6:6" s="258" customFormat="1" x14ac:dyDescent="0.2">
      <c r="F421" s="368"/>
    </row>
    <row r="422" spans="6:6" s="258" customFormat="1" x14ac:dyDescent="0.2">
      <c r="F422" s="368"/>
    </row>
    <row r="423" spans="6:6" s="258" customFormat="1" x14ac:dyDescent="0.2">
      <c r="F423" s="368"/>
    </row>
    <row r="424" spans="6:6" s="258" customFormat="1" x14ac:dyDescent="0.2">
      <c r="F424" s="368"/>
    </row>
    <row r="425" spans="6:6" s="258" customFormat="1" x14ac:dyDescent="0.2">
      <c r="F425" s="368"/>
    </row>
    <row r="426" spans="6:6" s="258" customFormat="1" x14ac:dyDescent="0.2">
      <c r="F426" s="368"/>
    </row>
    <row r="427" spans="6:6" s="258" customFormat="1" x14ac:dyDescent="0.2">
      <c r="F427" s="368"/>
    </row>
    <row r="428" spans="6:6" s="258" customFormat="1" x14ac:dyDescent="0.2">
      <c r="F428" s="368"/>
    </row>
    <row r="429" spans="6:6" s="258" customFormat="1" x14ac:dyDescent="0.2">
      <c r="F429" s="368"/>
    </row>
    <row r="430" spans="6:6" s="258" customFormat="1" x14ac:dyDescent="0.2">
      <c r="F430" s="368"/>
    </row>
    <row r="431" spans="6:6" s="258" customFormat="1" x14ac:dyDescent="0.2">
      <c r="F431" s="368"/>
    </row>
    <row r="432" spans="6:6" s="258" customFormat="1" x14ac:dyDescent="0.2">
      <c r="F432" s="368"/>
    </row>
    <row r="433" spans="6:6" s="258" customFormat="1" x14ac:dyDescent="0.2">
      <c r="F433" s="368"/>
    </row>
    <row r="434" spans="6:6" s="258" customFormat="1" x14ac:dyDescent="0.2">
      <c r="F434" s="368"/>
    </row>
    <row r="435" spans="6:6" s="258" customFormat="1" x14ac:dyDescent="0.2">
      <c r="F435" s="368"/>
    </row>
    <row r="436" spans="6:6" s="258" customFormat="1" x14ac:dyDescent="0.2">
      <c r="F436" s="368"/>
    </row>
    <row r="437" spans="6:6" s="258" customFormat="1" x14ac:dyDescent="0.2">
      <c r="F437" s="368"/>
    </row>
    <row r="438" spans="6:6" s="258" customFormat="1" x14ac:dyDescent="0.2">
      <c r="F438" s="368"/>
    </row>
    <row r="439" spans="6:6" s="258" customFormat="1" x14ac:dyDescent="0.2">
      <c r="F439" s="368"/>
    </row>
    <row r="440" spans="6:6" s="258" customFormat="1" x14ac:dyDescent="0.2">
      <c r="F440" s="368"/>
    </row>
    <row r="441" spans="6:6" s="258" customFormat="1" x14ac:dyDescent="0.2">
      <c r="F441" s="368"/>
    </row>
    <row r="442" spans="6:6" s="258" customFormat="1" x14ac:dyDescent="0.2">
      <c r="F442" s="368"/>
    </row>
    <row r="443" spans="6:6" s="258" customFormat="1" x14ac:dyDescent="0.2">
      <c r="F443" s="368"/>
    </row>
    <row r="444" spans="6:6" s="258" customFormat="1" x14ac:dyDescent="0.2">
      <c r="F444" s="368"/>
    </row>
    <row r="445" spans="6:6" s="258" customFormat="1" x14ac:dyDescent="0.2">
      <c r="F445" s="368"/>
    </row>
    <row r="446" spans="6:6" s="258" customFormat="1" x14ac:dyDescent="0.2">
      <c r="F446" s="368"/>
    </row>
    <row r="447" spans="6:6" s="258" customFormat="1" x14ac:dyDescent="0.2">
      <c r="F447" s="368"/>
    </row>
    <row r="448" spans="6:6" s="258" customFormat="1" x14ac:dyDescent="0.2">
      <c r="F448" s="368"/>
    </row>
    <row r="449" spans="6:6" s="258" customFormat="1" x14ac:dyDescent="0.2">
      <c r="F449" s="368"/>
    </row>
    <row r="450" spans="6:6" s="258" customFormat="1" x14ac:dyDescent="0.2">
      <c r="F450" s="368"/>
    </row>
    <row r="451" spans="6:6" s="258" customFormat="1" x14ac:dyDescent="0.2">
      <c r="F451" s="368"/>
    </row>
    <row r="452" spans="6:6" s="258" customFormat="1" x14ac:dyDescent="0.2">
      <c r="F452" s="368"/>
    </row>
    <row r="453" spans="6:6" s="258" customFormat="1" x14ac:dyDescent="0.2">
      <c r="F453" s="368"/>
    </row>
    <row r="454" spans="6:6" s="258" customFormat="1" x14ac:dyDescent="0.2">
      <c r="F454" s="368"/>
    </row>
    <row r="455" spans="6:6" s="258" customFormat="1" x14ac:dyDescent="0.2">
      <c r="F455" s="368"/>
    </row>
    <row r="456" spans="6:6" s="258" customFormat="1" x14ac:dyDescent="0.2">
      <c r="F456" s="368"/>
    </row>
    <row r="457" spans="6:6" s="258" customFormat="1" x14ac:dyDescent="0.2">
      <c r="F457" s="368"/>
    </row>
    <row r="458" spans="6:6" s="258" customFormat="1" x14ac:dyDescent="0.2">
      <c r="F458" s="368"/>
    </row>
    <row r="459" spans="6:6" s="258" customFormat="1" x14ac:dyDescent="0.2">
      <c r="F459" s="368"/>
    </row>
    <row r="460" spans="6:6" s="258" customFormat="1" x14ac:dyDescent="0.2">
      <c r="F460" s="368"/>
    </row>
    <row r="461" spans="6:6" s="258" customFormat="1" x14ac:dyDescent="0.2">
      <c r="F461" s="368"/>
    </row>
    <row r="462" spans="6:6" s="258" customFormat="1" x14ac:dyDescent="0.2">
      <c r="F462" s="368"/>
    </row>
    <row r="463" spans="6:6" s="258" customFormat="1" x14ac:dyDescent="0.2">
      <c r="F463" s="368"/>
    </row>
    <row r="464" spans="6:6" s="258" customFormat="1" x14ac:dyDescent="0.2">
      <c r="F464" s="368"/>
    </row>
    <row r="465" spans="6:6" s="258" customFormat="1" x14ac:dyDescent="0.2">
      <c r="F465" s="368"/>
    </row>
    <row r="466" spans="6:6" s="258" customFormat="1" x14ac:dyDescent="0.2">
      <c r="F466" s="368"/>
    </row>
    <row r="467" spans="6:6" s="258" customFormat="1" x14ac:dyDescent="0.2">
      <c r="F467" s="368"/>
    </row>
    <row r="468" spans="6:6" s="258" customFormat="1" x14ac:dyDescent="0.2">
      <c r="F468" s="368"/>
    </row>
    <row r="469" spans="6:6" s="258" customFormat="1" x14ac:dyDescent="0.2">
      <c r="F469" s="368"/>
    </row>
    <row r="470" spans="6:6" s="258" customFormat="1" x14ac:dyDescent="0.2">
      <c r="F470" s="368"/>
    </row>
    <row r="471" spans="6:6" s="258" customFormat="1" x14ac:dyDescent="0.2">
      <c r="F471" s="368"/>
    </row>
    <row r="472" spans="6:6" s="258" customFormat="1" x14ac:dyDescent="0.2">
      <c r="F472" s="368"/>
    </row>
    <row r="473" spans="6:6" s="258" customFormat="1" x14ac:dyDescent="0.2">
      <c r="F473" s="368"/>
    </row>
    <row r="474" spans="6:6" s="258" customFormat="1" x14ac:dyDescent="0.2">
      <c r="F474" s="368"/>
    </row>
    <row r="475" spans="6:6" s="258" customFormat="1" x14ac:dyDescent="0.2">
      <c r="F475" s="368"/>
    </row>
    <row r="476" spans="6:6" s="258" customFormat="1" x14ac:dyDescent="0.2">
      <c r="F476" s="368"/>
    </row>
    <row r="477" spans="6:6" s="258" customFormat="1" x14ac:dyDescent="0.2">
      <c r="F477" s="368"/>
    </row>
    <row r="478" spans="6:6" s="258" customFormat="1" x14ac:dyDescent="0.2">
      <c r="F478" s="368"/>
    </row>
    <row r="479" spans="6:6" s="258" customFormat="1" x14ac:dyDescent="0.2">
      <c r="F479" s="368"/>
    </row>
    <row r="480" spans="6:6" s="258" customFormat="1" x14ac:dyDescent="0.2">
      <c r="F480" s="368"/>
    </row>
    <row r="481" spans="6:6" s="258" customFormat="1" x14ac:dyDescent="0.2">
      <c r="F481" s="368"/>
    </row>
    <row r="482" spans="6:6" s="258" customFormat="1" x14ac:dyDescent="0.2">
      <c r="F482" s="368"/>
    </row>
    <row r="483" spans="6:6" s="258" customFormat="1" x14ac:dyDescent="0.2">
      <c r="F483" s="368"/>
    </row>
    <row r="484" spans="6:6" s="258" customFormat="1" x14ac:dyDescent="0.2">
      <c r="F484" s="368"/>
    </row>
    <row r="485" spans="6:6" s="258" customFormat="1" x14ac:dyDescent="0.2">
      <c r="F485" s="368"/>
    </row>
    <row r="486" spans="6:6" s="258" customFormat="1" x14ac:dyDescent="0.2">
      <c r="F486" s="368"/>
    </row>
    <row r="487" spans="6:6" s="258" customFormat="1" x14ac:dyDescent="0.2">
      <c r="F487" s="368"/>
    </row>
    <row r="488" spans="6:6" s="258" customFormat="1" x14ac:dyDescent="0.2">
      <c r="F488" s="368"/>
    </row>
    <row r="489" spans="6:6" s="258" customFormat="1" x14ac:dyDescent="0.2">
      <c r="F489" s="368"/>
    </row>
    <row r="490" spans="6:6" s="258" customFormat="1" x14ac:dyDescent="0.2">
      <c r="F490" s="368"/>
    </row>
  </sheetData>
  <mergeCells count="17">
    <mergeCell ref="A366:I366"/>
    <mergeCell ref="J366:M366"/>
    <mergeCell ref="A367:I367"/>
    <mergeCell ref="J367:M367"/>
    <mergeCell ref="A363:I363"/>
    <mergeCell ref="J363:M363"/>
    <mergeCell ref="A364:I364"/>
    <mergeCell ref="J364:M364"/>
    <mergeCell ref="A365:I365"/>
    <mergeCell ref="J365:M365"/>
    <mergeCell ref="A362:I362"/>
    <mergeCell ref="J362:M362"/>
    <mergeCell ref="A1:M1"/>
    <mergeCell ref="A2:M2"/>
    <mergeCell ref="A3:H3"/>
    <mergeCell ref="I3:M3"/>
    <mergeCell ref="A361:C361"/>
  </mergeCells>
  <hyperlinks>
    <hyperlink ref="J366" r:id="rId1"/>
  </hyperlinks>
  <printOptions horizontalCentered="1"/>
  <pageMargins left="0" right="0" top="0.59055118110236227" bottom="0" header="0" footer="0"/>
  <pageSetup paperSize="9" scale="45" fitToHeight="14" orientation="landscape" r:id="rId2"/>
  <headerFooter>
    <oddHeader>&amp;R&amp;G</oddHeader>
    <oddFooter>&amp;L&amp;P de &amp;N&amp;C&amp;"Arial,Negrita"GOBIERNO AUTÓNOMO DESCENTRALIZADO MUNICIPAL DE PEDRO MONCAYO&amp;RLiteral c.- Remuneración mensual por puesto</oddFooter>
  </headerFooter>
  <legacyDrawingHF r:id="rId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1">
    <tabColor rgb="FFFFFF00"/>
    <pageSetUpPr fitToPage="1"/>
  </sheetPr>
  <dimension ref="A1:AD93"/>
  <sheetViews>
    <sheetView topLeftCell="A22" zoomScale="70" zoomScaleNormal="70" workbookViewId="0">
      <selection activeCell="D26" sqref="D26"/>
    </sheetView>
  </sheetViews>
  <sheetFormatPr baseColWidth="10" defaultColWidth="11.42578125" defaultRowHeight="12.75" x14ac:dyDescent="0.2"/>
  <cols>
    <col min="1" max="1" width="6.7109375" style="262" customWidth="1"/>
    <col min="2" max="2" width="19" style="262" customWidth="1"/>
    <col min="3" max="3" width="28.5703125" style="262" customWidth="1"/>
    <col min="4" max="4" width="31.140625" style="262" customWidth="1"/>
    <col min="5" max="5" width="57.42578125" style="262" customWidth="1"/>
    <col min="6" max="6" width="38.7109375" style="378" customWidth="1"/>
    <col min="7" max="7" width="21.5703125" style="262" customWidth="1"/>
    <col min="8" max="8" width="34.28515625" style="262" customWidth="1"/>
    <col min="9" max="9" width="18.28515625" style="262" customWidth="1"/>
    <col min="10" max="10" width="24.7109375" style="262" customWidth="1"/>
    <col min="11" max="11" width="24.7109375" style="258" customWidth="1"/>
    <col min="12" max="13" width="24.7109375" style="262" customWidth="1"/>
    <col min="14" max="14" width="14.5703125" style="262" customWidth="1"/>
    <col min="15" max="15" width="19.85546875" style="262" customWidth="1"/>
    <col min="16" max="16" width="14.7109375" style="262" customWidth="1"/>
    <col min="17" max="17" width="16.7109375" style="369" customWidth="1"/>
    <col min="18" max="18" width="17" style="369" customWidth="1"/>
    <col min="19" max="19" width="15.7109375" style="262" customWidth="1"/>
    <col min="20" max="20" width="11.42578125" style="436"/>
    <col min="21" max="28" width="11.42578125" style="258"/>
    <col min="29" max="16384" width="11.42578125" style="262"/>
  </cols>
  <sheetData>
    <row r="1" spans="1:27" ht="35.25" customHeight="1" x14ac:dyDescent="0.2">
      <c r="A1" s="491" t="s">
        <v>20</v>
      </c>
      <c r="B1" s="491"/>
      <c r="C1" s="491"/>
      <c r="D1" s="491"/>
      <c r="E1" s="491"/>
      <c r="F1" s="491"/>
      <c r="G1" s="491"/>
      <c r="H1" s="534"/>
      <c r="I1" s="534"/>
      <c r="J1" s="534"/>
      <c r="K1" s="534"/>
      <c r="L1" s="534"/>
      <c r="M1" s="534"/>
      <c r="N1" s="534"/>
      <c r="O1" s="534"/>
      <c r="P1" s="534"/>
      <c r="Q1" s="534"/>
      <c r="R1" s="534"/>
      <c r="S1" s="534"/>
      <c r="T1" s="430"/>
      <c r="U1" s="255"/>
      <c r="V1" s="255"/>
      <c r="W1" s="255"/>
    </row>
    <row r="2" spans="1:27" ht="33" customHeight="1" x14ac:dyDescent="0.2">
      <c r="A2" s="491" t="s">
        <v>73</v>
      </c>
      <c r="B2" s="492"/>
      <c r="C2" s="492"/>
      <c r="D2" s="492"/>
      <c r="E2" s="492"/>
      <c r="F2" s="492"/>
      <c r="G2" s="492"/>
      <c r="H2" s="534"/>
      <c r="I2" s="534"/>
      <c r="J2" s="534"/>
      <c r="K2" s="534"/>
      <c r="L2" s="534"/>
      <c r="M2" s="534"/>
      <c r="N2" s="534"/>
      <c r="O2" s="534"/>
      <c r="P2" s="534"/>
      <c r="Q2" s="534"/>
      <c r="R2" s="534"/>
      <c r="S2" s="534"/>
      <c r="T2" s="430"/>
      <c r="U2" s="255"/>
      <c r="V2" s="255"/>
      <c r="W2" s="255"/>
    </row>
    <row r="3" spans="1:27" s="362" customFormat="1" ht="126" customHeight="1" x14ac:dyDescent="0.25">
      <c r="A3" s="325" t="s">
        <v>32</v>
      </c>
      <c r="B3" s="325" t="s">
        <v>74</v>
      </c>
      <c r="C3" s="325" t="s">
        <v>75</v>
      </c>
      <c r="D3" s="325" t="s">
        <v>76</v>
      </c>
      <c r="E3" s="325" t="s">
        <v>77</v>
      </c>
      <c r="F3" s="331" t="s">
        <v>78</v>
      </c>
      <c r="G3" s="325" t="s">
        <v>79</v>
      </c>
      <c r="H3" s="325" t="s">
        <v>80</v>
      </c>
      <c r="I3" s="325" t="s">
        <v>81</v>
      </c>
      <c r="J3" s="325" t="s">
        <v>82</v>
      </c>
      <c r="K3" s="331" t="s">
        <v>83</v>
      </c>
      <c r="L3" s="325" t="s">
        <v>84</v>
      </c>
      <c r="M3" s="379" t="s">
        <v>1898</v>
      </c>
      <c r="N3" s="325" t="s">
        <v>1111</v>
      </c>
      <c r="O3" s="325" t="s">
        <v>85</v>
      </c>
      <c r="P3" s="325" t="s">
        <v>86</v>
      </c>
      <c r="Q3" s="325" t="s">
        <v>87</v>
      </c>
      <c r="R3" s="325" t="s">
        <v>88</v>
      </c>
      <c r="S3" s="325" t="s">
        <v>89</v>
      </c>
      <c r="T3" s="431"/>
      <c r="U3" s="361"/>
      <c r="V3" s="361"/>
      <c r="W3" s="361"/>
      <c r="X3" s="290"/>
      <c r="Y3" s="290"/>
      <c r="Z3" s="290"/>
      <c r="AA3" s="290"/>
    </row>
    <row r="4" spans="1:27" s="363" customFormat="1" ht="167.25" customHeight="1" x14ac:dyDescent="0.2">
      <c r="A4" s="397">
        <v>1</v>
      </c>
      <c r="B4" s="375" t="s">
        <v>90</v>
      </c>
      <c r="C4" s="375" t="s">
        <v>920</v>
      </c>
      <c r="D4" s="375" t="s">
        <v>91</v>
      </c>
      <c r="E4" s="375" t="s">
        <v>92</v>
      </c>
      <c r="F4" s="375" t="s">
        <v>93</v>
      </c>
      <c r="G4" s="397" t="s">
        <v>921</v>
      </c>
      <c r="H4" s="394" t="s">
        <v>95</v>
      </c>
      <c r="I4" s="394" t="s">
        <v>96</v>
      </c>
      <c r="J4" s="398" t="s">
        <v>97</v>
      </c>
      <c r="K4" s="112" t="s">
        <v>1911</v>
      </c>
      <c r="L4" s="132" t="s">
        <v>1779</v>
      </c>
      <c r="M4" s="132" t="s">
        <v>1780</v>
      </c>
      <c r="N4" s="394" t="s">
        <v>169</v>
      </c>
      <c r="O4" s="176" t="s">
        <v>922</v>
      </c>
      <c r="P4" s="211" t="s">
        <v>1505</v>
      </c>
      <c r="Q4" s="238">
        <v>7</v>
      </c>
      <c r="R4" s="401">
        <v>27</v>
      </c>
      <c r="S4" s="138" t="s">
        <v>1718</v>
      </c>
      <c r="T4" s="432"/>
    </row>
    <row r="5" spans="1:27" s="363" customFormat="1" ht="192" customHeight="1" x14ac:dyDescent="0.2">
      <c r="A5" s="393">
        <f>1+A4</f>
        <v>2</v>
      </c>
      <c r="B5" s="132" t="s">
        <v>1770</v>
      </c>
      <c r="C5" s="132" t="s">
        <v>1771</v>
      </c>
      <c r="D5" s="132" t="s">
        <v>1772</v>
      </c>
      <c r="E5" s="132" t="s">
        <v>1773</v>
      </c>
      <c r="F5" s="132" t="s">
        <v>1774</v>
      </c>
      <c r="G5" s="390" t="s">
        <v>934</v>
      </c>
      <c r="H5" s="394" t="s">
        <v>1775</v>
      </c>
      <c r="I5" s="390" t="s">
        <v>1776</v>
      </c>
      <c r="J5" s="132" t="s">
        <v>1777</v>
      </c>
      <c r="K5" s="112" t="s">
        <v>1778</v>
      </c>
      <c r="L5" s="132" t="s">
        <v>1779</v>
      </c>
      <c r="M5" s="132" t="s">
        <v>1780</v>
      </c>
      <c r="N5" s="390" t="s">
        <v>169</v>
      </c>
      <c r="O5" s="176" t="s">
        <v>961</v>
      </c>
      <c r="P5" s="177" t="s">
        <v>961</v>
      </c>
      <c r="Q5" s="326">
        <v>146</v>
      </c>
      <c r="R5" s="402">
        <v>1148</v>
      </c>
      <c r="S5" s="370" t="s">
        <v>1718</v>
      </c>
      <c r="T5" s="433"/>
      <c r="U5" s="364">
        <f>SUM(Q5:R5)</f>
        <v>1294</v>
      </c>
    </row>
    <row r="6" spans="1:27" s="363" customFormat="1" ht="81" x14ac:dyDescent="0.2">
      <c r="A6" s="393">
        <v>3</v>
      </c>
      <c r="B6" s="132" t="s">
        <v>923</v>
      </c>
      <c r="C6" s="132" t="s">
        <v>924</v>
      </c>
      <c r="D6" s="132" t="s">
        <v>925</v>
      </c>
      <c r="E6" s="132" t="s">
        <v>1213</v>
      </c>
      <c r="F6" s="392" t="s">
        <v>926</v>
      </c>
      <c r="G6" s="132" t="s">
        <v>927</v>
      </c>
      <c r="H6" s="394" t="s">
        <v>95</v>
      </c>
      <c r="I6" s="390" t="s">
        <v>928</v>
      </c>
      <c r="J6" s="132" t="s">
        <v>929</v>
      </c>
      <c r="K6" s="112" t="s">
        <v>930</v>
      </c>
      <c r="L6" s="132" t="s">
        <v>931</v>
      </c>
      <c r="M6" s="132" t="s">
        <v>98</v>
      </c>
      <c r="N6" s="390" t="s">
        <v>168</v>
      </c>
      <c r="O6" s="176" t="s">
        <v>932</v>
      </c>
      <c r="P6" s="177" t="s">
        <v>932</v>
      </c>
      <c r="Q6" s="326">
        <v>310</v>
      </c>
      <c r="R6" s="402">
        <v>1366</v>
      </c>
      <c r="S6" s="319" t="s">
        <v>1718</v>
      </c>
      <c r="T6" s="433"/>
      <c r="U6" s="364"/>
    </row>
    <row r="7" spans="1:27" s="363" customFormat="1" ht="94.5" x14ac:dyDescent="0.2">
      <c r="A7" s="393">
        <v>4</v>
      </c>
      <c r="B7" s="135" t="s">
        <v>936</v>
      </c>
      <c r="C7" s="135" t="s">
        <v>937</v>
      </c>
      <c r="D7" s="135" t="s">
        <v>1847</v>
      </c>
      <c r="E7" s="135" t="s">
        <v>1848</v>
      </c>
      <c r="F7" s="135" t="s">
        <v>938</v>
      </c>
      <c r="G7" s="393" t="s">
        <v>1849</v>
      </c>
      <c r="H7" s="393" t="s">
        <v>1850</v>
      </c>
      <c r="I7" s="393" t="s">
        <v>1851</v>
      </c>
      <c r="J7" s="135" t="s">
        <v>939</v>
      </c>
      <c r="K7" s="112" t="s">
        <v>1778</v>
      </c>
      <c r="L7" s="132" t="s">
        <v>1779</v>
      </c>
      <c r="M7" s="135" t="s">
        <v>1852</v>
      </c>
      <c r="N7" s="390" t="s">
        <v>169</v>
      </c>
      <c r="O7" s="176" t="s">
        <v>932</v>
      </c>
      <c r="P7" s="136" t="s">
        <v>1853</v>
      </c>
      <c r="Q7" s="326">
        <v>32</v>
      </c>
      <c r="R7" s="402">
        <v>593</v>
      </c>
      <c r="S7" s="370" t="s">
        <v>1718</v>
      </c>
      <c r="T7" s="433"/>
      <c r="U7" s="364"/>
    </row>
    <row r="8" spans="1:27" s="363" customFormat="1" ht="67.5" x14ac:dyDescent="0.2">
      <c r="A8" s="393">
        <v>5</v>
      </c>
      <c r="B8" s="135" t="s">
        <v>1912</v>
      </c>
      <c r="C8" s="135" t="s">
        <v>1854</v>
      </c>
      <c r="D8" s="135" t="s">
        <v>1855</v>
      </c>
      <c r="E8" s="135" t="s">
        <v>1856</v>
      </c>
      <c r="F8" s="135" t="s">
        <v>1857</v>
      </c>
      <c r="G8" s="393" t="s">
        <v>1849</v>
      </c>
      <c r="H8" s="393" t="s">
        <v>1858</v>
      </c>
      <c r="I8" s="393" t="s">
        <v>933</v>
      </c>
      <c r="J8" s="135" t="s">
        <v>97</v>
      </c>
      <c r="K8" s="112" t="s">
        <v>1859</v>
      </c>
      <c r="L8" s="132" t="s">
        <v>1860</v>
      </c>
      <c r="M8" s="135" t="s">
        <v>1852</v>
      </c>
      <c r="N8" s="390" t="s">
        <v>169</v>
      </c>
      <c r="O8" s="176" t="s">
        <v>961</v>
      </c>
      <c r="P8" s="135" t="s">
        <v>1853</v>
      </c>
      <c r="Q8" s="326">
        <v>104</v>
      </c>
      <c r="R8" s="402">
        <v>788</v>
      </c>
      <c r="S8" s="370" t="s">
        <v>1718</v>
      </c>
      <c r="T8" s="433"/>
      <c r="U8" s="364"/>
    </row>
    <row r="9" spans="1:27" s="363" customFormat="1" ht="94.5" x14ac:dyDescent="0.2">
      <c r="A9" s="393">
        <v>6</v>
      </c>
      <c r="B9" s="135" t="s">
        <v>1913</v>
      </c>
      <c r="C9" s="135" t="s">
        <v>941</v>
      </c>
      <c r="D9" s="135" t="s">
        <v>1847</v>
      </c>
      <c r="E9" s="135" t="s">
        <v>1861</v>
      </c>
      <c r="F9" s="399" t="s">
        <v>942</v>
      </c>
      <c r="G9" s="393" t="s">
        <v>1849</v>
      </c>
      <c r="H9" s="393" t="s">
        <v>1862</v>
      </c>
      <c r="I9" s="393" t="s">
        <v>943</v>
      </c>
      <c r="J9" s="135" t="s">
        <v>939</v>
      </c>
      <c r="K9" s="112" t="s">
        <v>1778</v>
      </c>
      <c r="L9" s="132" t="s">
        <v>1779</v>
      </c>
      <c r="M9" s="135" t="s">
        <v>1852</v>
      </c>
      <c r="N9" s="390" t="s">
        <v>169</v>
      </c>
      <c r="O9" s="176" t="s">
        <v>932</v>
      </c>
      <c r="P9" s="136" t="s">
        <v>1853</v>
      </c>
      <c r="Q9" s="324">
        <v>85</v>
      </c>
      <c r="R9" s="402">
        <v>1002</v>
      </c>
      <c r="S9" s="324" t="s">
        <v>1718</v>
      </c>
      <c r="T9" s="433"/>
      <c r="U9" s="364"/>
    </row>
    <row r="10" spans="1:27" s="363" customFormat="1" ht="94.5" x14ac:dyDescent="0.2">
      <c r="A10" s="393">
        <v>7</v>
      </c>
      <c r="B10" s="135" t="s">
        <v>1863</v>
      </c>
      <c r="C10" s="135" t="s">
        <v>1864</v>
      </c>
      <c r="D10" s="135" t="s">
        <v>1847</v>
      </c>
      <c r="E10" s="135" t="s">
        <v>1865</v>
      </c>
      <c r="F10" s="135" t="s">
        <v>1866</v>
      </c>
      <c r="G10" s="393" t="s">
        <v>1849</v>
      </c>
      <c r="H10" s="393" t="s">
        <v>944</v>
      </c>
      <c r="I10" s="393" t="s">
        <v>1867</v>
      </c>
      <c r="J10" s="135" t="s">
        <v>939</v>
      </c>
      <c r="K10" s="112" t="s">
        <v>1778</v>
      </c>
      <c r="L10" s="132" t="s">
        <v>1779</v>
      </c>
      <c r="M10" s="135" t="s">
        <v>1852</v>
      </c>
      <c r="N10" s="390" t="s">
        <v>169</v>
      </c>
      <c r="O10" s="176" t="s">
        <v>932</v>
      </c>
      <c r="P10" s="136" t="s">
        <v>1853</v>
      </c>
      <c r="Q10" s="324">
        <v>69</v>
      </c>
      <c r="R10" s="402">
        <v>989</v>
      </c>
      <c r="S10" s="324" t="s">
        <v>1718</v>
      </c>
      <c r="T10" s="433"/>
      <c r="U10" s="364"/>
    </row>
    <row r="11" spans="1:27" s="363" customFormat="1" ht="120.75" customHeight="1" x14ac:dyDescent="0.2">
      <c r="A11" s="393">
        <v>8</v>
      </c>
      <c r="B11" s="135" t="s">
        <v>979</v>
      </c>
      <c r="C11" s="135" t="s">
        <v>980</v>
      </c>
      <c r="D11" s="135" t="s">
        <v>953</v>
      </c>
      <c r="E11" s="135" t="s">
        <v>981</v>
      </c>
      <c r="F11" s="135" t="s">
        <v>954</v>
      </c>
      <c r="G11" s="135" t="s">
        <v>955</v>
      </c>
      <c r="H11" s="393"/>
      <c r="I11" s="393" t="s">
        <v>957</v>
      </c>
      <c r="J11" s="135" t="s">
        <v>958</v>
      </c>
      <c r="K11" s="136" t="s">
        <v>966</v>
      </c>
      <c r="L11" s="135" t="s">
        <v>967</v>
      </c>
      <c r="M11" s="135" t="s">
        <v>935</v>
      </c>
      <c r="N11" s="393" t="s">
        <v>1686</v>
      </c>
      <c r="O11" s="135" t="s">
        <v>982</v>
      </c>
      <c r="P11" s="135" t="s">
        <v>961</v>
      </c>
      <c r="Q11" s="324">
        <v>54</v>
      </c>
      <c r="R11" s="403">
        <v>445</v>
      </c>
      <c r="S11" s="324" t="s">
        <v>1718</v>
      </c>
      <c r="T11" s="433">
        <v>14</v>
      </c>
      <c r="U11" s="364">
        <f>SUM(R11+T11)</f>
        <v>459</v>
      </c>
    </row>
    <row r="12" spans="1:27" s="363" customFormat="1" ht="362.25" customHeight="1" x14ac:dyDescent="0.2">
      <c r="A12" s="393">
        <v>9</v>
      </c>
      <c r="B12" s="135" t="s">
        <v>1868</v>
      </c>
      <c r="C12" s="135" t="s">
        <v>945</v>
      </c>
      <c r="D12" s="134" t="s">
        <v>946</v>
      </c>
      <c r="E12" s="135" t="s">
        <v>947</v>
      </c>
      <c r="F12" s="399" t="s">
        <v>948</v>
      </c>
      <c r="G12" s="393" t="s">
        <v>1849</v>
      </c>
      <c r="H12" s="393" t="s">
        <v>949</v>
      </c>
      <c r="I12" s="393" t="s">
        <v>950</v>
      </c>
      <c r="J12" s="135" t="s">
        <v>939</v>
      </c>
      <c r="K12" s="112" t="s">
        <v>1778</v>
      </c>
      <c r="L12" s="132" t="s">
        <v>1779</v>
      </c>
      <c r="M12" s="135" t="s">
        <v>940</v>
      </c>
      <c r="N12" s="390" t="s">
        <v>169</v>
      </c>
      <c r="O12" s="176" t="s">
        <v>932</v>
      </c>
      <c r="P12" s="135" t="s">
        <v>1853</v>
      </c>
      <c r="Q12" s="324">
        <v>17</v>
      </c>
      <c r="R12" s="403">
        <v>85</v>
      </c>
      <c r="S12" s="370" t="s">
        <v>1718</v>
      </c>
      <c r="T12" s="433">
        <v>28</v>
      </c>
      <c r="U12" s="364">
        <f t="shared" ref="U12:U26" si="0">SUM(R12+T12)</f>
        <v>113</v>
      </c>
    </row>
    <row r="13" spans="1:27" s="363" customFormat="1" ht="162" x14ac:dyDescent="0.2">
      <c r="A13" s="393">
        <f t="shared" ref="A13" si="1">1+A12</f>
        <v>10</v>
      </c>
      <c r="B13" s="135" t="s">
        <v>969</v>
      </c>
      <c r="C13" s="135" t="s">
        <v>970</v>
      </c>
      <c r="D13" s="135" t="s">
        <v>953</v>
      </c>
      <c r="E13" s="135" t="s">
        <v>964</v>
      </c>
      <c r="F13" s="135" t="s">
        <v>954</v>
      </c>
      <c r="G13" s="393" t="s">
        <v>1849</v>
      </c>
      <c r="H13" s="393" t="s">
        <v>971</v>
      </c>
      <c r="I13" s="393" t="s">
        <v>957</v>
      </c>
      <c r="J13" s="135" t="s">
        <v>958</v>
      </c>
      <c r="K13" s="136" t="s">
        <v>966</v>
      </c>
      <c r="L13" s="135" t="s">
        <v>967</v>
      </c>
      <c r="M13" s="135" t="s">
        <v>935</v>
      </c>
      <c r="N13" s="393" t="s">
        <v>1686</v>
      </c>
      <c r="O13" s="135" t="s">
        <v>972</v>
      </c>
      <c r="P13" s="135" t="s">
        <v>961</v>
      </c>
      <c r="Q13" s="324">
        <v>12</v>
      </c>
      <c r="R13" s="403">
        <v>403</v>
      </c>
      <c r="S13" s="370" t="s">
        <v>1718</v>
      </c>
      <c r="T13" s="433"/>
      <c r="U13" s="364">
        <f t="shared" si="0"/>
        <v>403</v>
      </c>
    </row>
    <row r="14" spans="1:27" s="363" customFormat="1" ht="162" x14ac:dyDescent="0.2">
      <c r="A14" s="393">
        <v>11</v>
      </c>
      <c r="B14" s="135" t="s">
        <v>962</v>
      </c>
      <c r="C14" s="135" t="s">
        <v>963</v>
      </c>
      <c r="D14" s="135" t="s">
        <v>953</v>
      </c>
      <c r="E14" s="135" t="s">
        <v>964</v>
      </c>
      <c r="F14" s="135" t="s">
        <v>954</v>
      </c>
      <c r="G14" s="393" t="s">
        <v>1849</v>
      </c>
      <c r="H14" s="393" t="s">
        <v>965</v>
      </c>
      <c r="I14" s="393" t="s">
        <v>957</v>
      </c>
      <c r="J14" s="135" t="s">
        <v>958</v>
      </c>
      <c r="K14" s="136" t="s">
        <v>966</v>
      </c>
      <c r="L14" s="135" t="s">
        <v>967</v>
      </c>
      <c r="M14" s="132" t="s">
        <v>1870</v>
      </c>
      <c r="N14" s="393" t="s">
        <v>1686</v>
      </c>
      <c r="O14" s="135" t="s">
        <v>968</v>
      </c>
      <c r="P14" s="135" t="s">
        <v>961</v>
      </c>
      <c r="Q14" s="324">
        <v>88</v>
      </c>
      <c r="R14" s="403">
        <v>201</v>
      </c>
      <c r="S14" s="370" t="s">
        <v>1718</v>
      </c>
      <c r="T14" s="434">
        <v>14</v>
      </c>
      <c r="U14" s="364">
        <f t="shared" si="0"/>
        <v>215</v>
      </c>
      <c r="V14" s="262"/>
      <c r="W14" s="262"/>
    </row>
    <row r="15" spans="1:27" s="363" customFormat="1" ht="94.5" x14ac:dyDescent="0.2">
      <c r="A15" s="393">
        <v>12</v>
      </c>
      <c r="B15" s="135" t="s">
        <v>951</v>
      </c>
      <c r="C15" s="135" t="s">
        <v>952</v>
      </c>
      <c r="D15" s="135" t="s">
        <v>953</v>
      </c>
      <c r="E15" s="135" t="s">
        <v>1869</v>
      </c>
      <c r="F15" s="135" t="s">
        <v>954</v>
      </c>
      <c r="G15" s="393" t="s">
        <v>1849</v>
      </c>
      <c r="H15" s="393" t="s">
        <v>956</v>
      </c>
      <c r="I15" s="393" t="s">
        <v>957</v>
      </c>
      <c r="J15" s="135" t="s">
        <v>958</v>
      </c>
      <c r="K15" s="136" t="s">
        <v>959</v>
      </c>
      <c r="L15" s="132" t="s">
        <v>1779</v>
      </c>
      <c r="M15" s="135" t="s">
        <v>935</v>
      </c>
      <c r="N15" s="393" t="s">
        <v>1686</v>
      </c>
      <c r="O15" s="135" t="s">
        <v>960</v>
      </c>
      <c r="P15" s="135" t="s">
        <v>961</v>
      </c>
      <c r="Q15" s="324">
        <v>12</v>
      </c>
      <c r="R15" s="403">
        <v>173</v>
      </c>
      <c r="S15" s="370" t="s">
        <v>1718</v>
      </c>
      <c r="T15" s="434">
        <v>109</v>
      </c>
      <c r="U15" s="364">
        <f t="shared" si="0"/>
        <v>282</v>
      </c>
      <c r="V15" s="262"/>
      <c r="W15" s="262"/>
    </row>
    <row r="16" spans="1:27" s="363" customFormat="1" ht="81" x14ac:dyDescent="0.2">
      <c r="A16" s="393">
        <v>13</v>
      </c>
      <c r="B16" s="135" t="s">
        <v>975</v>
      </c>
      <c r="C16" s="135" t="s">
        <v>976</v>
      </c>
      <c r="D16" s="135" t="s">
        <v>953</v>
      </c>
      <c r="E16" s="135" t="s">
        <v>977</v>
      </c>
      <c r="F16" s="135" t="s">
        <v>954</v>
      </c>
      <c r="G16" s="135" t="s">
        <v>955</v>
      </c>
      <c r="H16" s="393" t="s">
        <v>978</v>
      </c>
      <c r="I16" s="393" t="s">
        <v>957</v>
      </c>
      <c r="J16" s="135" t="s">
        <v>958</v>
      </c>
      <c r="K16" s="136" t="s">
        <v>966</v>
      </c>
      <c r="L16" s="135"/>
      <c r="M16" s="135" t="s">
        <v>935</v>
      </c>
      <c r="N16" s="393" t="s">
        <v>1686</v>
      </c>
      <c r="O16" s="135" t="s">
        <v>961</v>
      </c>
      <c r="P16" s="135" t="s">
        <v>961</v>
      </c>
      <c r="Q16" s="324">
        <v>13</v>
      </c>
      <c r="R16" s="403">
        <v>52</v>
      </c>
      <c r="S16" s="370" t="s">
        <v>1718</v>
      </c>
      <c r="T16" s="432">
        <v>19</v>
      </c>
      <c r="U16" s="364">
        <f t="shared" si="0"/>
        <v>71</v>
      </c>
      <c r="V16" s="262"/>
      <c r="W16" s="262"/>
    </row>
    <row r="17" spans="1:23" s="363" customFormat="1" ht="236.25" customHeight="1" x14ac:dyDescent="0.2">
      <c r="A17" s="393">
        <f t="shared" ref="A17" si="2">1+A16</f>
        <v>14</v>
      </c>
      <c r="B17" s="135" t="s">
        <v>973</v>
      </c>
      <c r="C17" s="135" t="s">
        <v>1914</v>
      </c>
      <c r="D17" s="135" t="s">
        <v>953</v>
      </c>
      <c r="E17" s="135" t="s">
        <v>974</v>
      </c>
      <c r="F17" s="135" t="s">
        <v>954</v>
      </c>
      <c r="G17" s="135" t="s">
        <v>955</v>
      </c>
      <c r="H17" s="393">
        <v>10.62</v>
      </c>
      <c r="I17" s="393" t="s">
        <v>957</v>
      </c>
      <c r="J17" s="135" t="s">
        <v>958</v>
      </c>
      <c r="K17" s="136" t="s">
        <v>966</v>
      </c>
      <c r="L17" s="135" t="s">
        <v>967</v>
      </c>
      <c r="M17" s="135" t="s">
        <v>935</v>
      </c>
      <c r="N17" s="393" t="s">
        <v>1686</v>
      </c>
      <c r="O17" s="135" t="s">
        <v>961</v>
      </c>
      <c r="P17" s="135" t="s">
        <v>961</v>
      </c>
      <c r="Q17" s="324">
        <v>0</v>
      </c>
      <c r="R17" s="403">
        <v>60</v>
      </c>
      <c r="S17" s="370" t="s">
        <v>1718</v>
      </c>
      <c r="T17" s="432">
        <v>10</v>
      </c>
      <c r="U17" s="364">
        <f t="shared" si="0"/>
        <v>70</v>
      </c>
      <c r="V17" s="262">
        <v>45</v>
      </c>
      <c r="W17" s="262">
        <f>SUM(T17:V17)</f>
        <v>125</v>
      </c>
    </row>
    <row r="18" spans="1:23" s="363" customFormat="1" ht="409.5" x14ac:dyDescent="0.2">
      <c r="A18" s="393">
        <v>15</v>
      </c>
      <c r="B18" s="132" t="s">
        <v>1915</v>
      </c>
      <c r="C18" s="132" t="s">
        <v>1916</v>
      </c>
      <c r="D18" s="135" t="s">
        <v>953</v>
      </c>
      <c r="E18" s="414" t="s">
        <v>2009</v>
      </c>
      <c r="F18" s="135" t="s">
        <v>954</v>
      </c>
      <c r="G18" s="135" t="s">
        <v>955</v>
      </c>
      <c r="H18" s="132"/>
      <c r="I18" s="132"/>
      <c r="J18" s="135" t="s">
        <v>958</v>
      </c>
      <c r="K18" s="136" t="s">
        <v>966</v>
      </c>
      <c r="L18" s="135" t="s">
        <v>1917</v>
      </c>
      <c r="M18" s="135" t="s">
        <v>935</v>
      </c>
      <c r="N18" s="393" t="s">
        <v>1686</v>
      </c>
      <c r="O18" s="135" t="s">
        <v>961</v>
      </c>
      <c r="P18" s="135" t="s">
        <v>961</v>
      </c>
      <c r="Q18" s="183">
        <v>0</v>
      </c>
      <c r="R18" s="403">
        <v>36</v>
      </c>
      <c r="S18" s="370" t="s">
        <v>1718</v>
      </c>
      <c r="T18" s="432">
        <v>12</v>
      </c>
      <c r="U18" s="364">
        <f t="shared" si="0"/>
        <v>48</v>
      </c>
      <c r="V18" s="262">
        <f>SUM(Q18+T18+U18)</f>
        <v>60</v>
      </c>
      <c r="W18" s="262"/>
    </row>
    <row r="19" spans="1:23" s="363" customFormat="1" ht="409.5" customHeight="1" x14ac:dyDescent="0.2">
      <c r="A19" s="393">
        <v>16</v>
      </c>
      <c r="B19" s="360" t="s">
        <v>1687</v>
      </c>
      <c r="C19" s="360" t="s">
        <v>1687</v>
      </c>
      <c r="D19" s="183" t="s">
        <v>1688</v>
      </c>
      <c r="E19" s="374" t="s">
        <v>1689</v>
      </c>
      <c r="F19" s="183" t="s">
        <v>1690</v>
      </c>
      <c r="G19" s="183" t="s">
        <v>955</v>
      </c>
      <c r="H19" s="360" t="s">
        <v>1871</v>
      </c>
      <c r="I19" s="183" t="s">
        <v>1691</v>
      </c>
      <c r="J19" s="183" t="s">
        <v>958</v>
      </c>
      <c r="K19" s="183" t="s">
        <v>966</v>
      </c>
      <c r="L19" s="135" t="s">
        <v>967</v>
      </c>
      <c r="M19" s="183" t="s">
        <v>1692</v>
      </c>
      <c r="N19" s="183" t="s">
        <v>169</v>
      </c>
      <c r="O19" s="183" t="s">
        <v>1693</v>
      </c>
      <c r="P19" s="183" t="s">
        <v>1693</v>
      </c>
      <c r="Q19" s="324">
        <v>12</v>
      </c>
      <c r="R19" s="404">
        <v>90</v>
      </c>
      <c r="S19" s="370">
        <v>0.95</v>
      </c>
      <c r="T19" s="432"/>
      <c r="U19" s="364">
        <f t="shared" si="0"/>
        <v>90</v>
      </c>
      <c r="V19" s="262"/>
      <c r="W19" s="262"/>
    </row>
    <row r="20" spans="1:23" s="363" customFormat="1" ht="148.5" x14ac:dyDescent="0.2">
      <c r="A20" s="393">
        <v>17</v>
      </c>
      <c r="B20" s="132" t="s">
        <v>1884</v>
      </c>
      <c r="C20" s="132" t="s">
        <v>986</v>
      </c>
      <c r="D20" s="132" t="s">
        <v>1885</v>
      </c>
      <c r="E20" s="132" t="s">
        <v>987</v>
      </c>
      <c r="F20" s="132" t="s">
        <v>988</v>
      </c>
      <c r="G20" s="132" t="s">
        <v>989</v>
      </c>
      <c r="H20" s="390" t="s">
        <v>990</v>
      </c>
      <c r="I20" s="390" t="s">
        <v>991</v>
      </c>
      <c r="J20" s="132" t="s">
        <v>992</v>
      </c>
      <c r="K20" s="112" t="s">
        <v>993</v>
      </c>
      <c r="L20" s="132" t="s">
        <v>994</v>
      </c>
      <c r="M20" s="132" t="s">
        <v>995</v>
      </c>
      <c r="N20" s="393" t="s">
        <v>169</v>
      </c>
      <c r="O20" s="177" t="s">
        <v>961</v>
      </c>
      <c r="P20" s="177" t="s">
        <v>961</v>
      </c>
      <c r="Q20" s="324">
        <v>740</v>
      </c>
      <c r="R20" s="395">
        <v>8526</v>
      </c>
      <c r="S20" s="370">
        <v>0.95</v>
      </c>
      <c r="T20" s="432"/>
      <c r="U20" s="364">
        <f t="shared" si="0"/>
        <v>8526</v>
      </c>
    </row>
    <row r="21" spans="1:23" s="363" customFormat="1" ht="127.5" customHeight="1" x14ac:dyDescent="0.2">
      <c r="A21" s="393">
        <f t="shared" ref="A21" si="3">1+A20</f>
        <v>18</v>
      </c>
      <c r="B21" s="132" t="s">
        <v>1886</v>
      </c>
      <c r="C21" s="132" t="s">
        <v>996</v>
      </c>
      <c r="D21" s="132" t="s">
        <v>997</v>
      </c>
      <c r="E21" s="132" t="s">
        <v>998</v>
      </c>
      <c r="F21" s="132" t="s">
        <v>999</v>
      </c>
      <c r="G21" s="132" t="s">
        <v>94</v>
      </c>
      <c r="H21" s="390" t="s">
        <v>95</v>
      </c>
      <c r="I21" s="390" t="s">
        <v>96</v>
      </c>
      <c r="J21" s="132" t="s">
        <v>1000</v>
      </c>
      <c r="K21" s="112" t="s">
        <v>1001</v>
      </c>
      <c r="L21" s="132" t="s">
        <v>994</v>
      </c>
      <c r="M21" s="132" t="s">
        <v>1002</v>
      </c>
      <c r="N21" s="393" t="s">
        <v>169</v>
      </c>
      <c r="O21" s="177" t="s">
        <v>961</v>
      </c>
      <c r="P21" s="177" t="s">
        <v>961</v>
      </c>
      <c r="Q21" s="321">
        <v>536</v>
      </c>
      <c r="R21" s="395">
        <v>4144</v>
      </c>
      <c r="S21" s="116">
        <v>0.95</v>
      </c>
      <c r="T21" s="432"/>
      <c r="U21" s="364">
        <f t="shared" si="0"/>
        <v>4144</v>
      </c>
    </row>
    <row r="22" spans="1:23" s="363" customFormat="1" ht="104.25" customHeight="1" x14ac:dyDescent="0.2">
      <c r="A22" s="393">
        <v>19</v>
      </c>
      <c r="B22" s="132" t="s">
        <v>1003</v>
      </c>
      <c r="C22" s="132" t="s">
        <v>1004</v>
      </c>
      <c r="D22" s="132" t="s">
        <v>1005</v>
      </c>
      <c r="E22" s="132" t="s">
        <v>1006</v>
      </c>
      <c r="F22" s="132" t="s">
        <v>1007</v>
      </c>
      <c r="G22" s="132" t="s">
        <v>1008</v>
      </c>
      <c r="H22" s="390" t="s">
        <v>95</v>
      </c>
      <c r="I22" s="390" t="s">
        <v>1009</v>
      </c>
      <c r="J22" s="132" t="s">
        <v>1010</v>
      </c>
      <c r="K22" s="112" t="s">
        <v>1011</v>
      </c>
      <c r="L22" s="132" t="s">
        <v>1887</v>
      </c>
      <c r="M22" s="132" t="s">
        <v>1012</v>
      </c>
      <c r="N22" s="393" t="s">
        <v>169</v>
      </c>
      <c r="O22" s="177" t="s">
        <v>961</v>
      </c>
      <c r="P22" s="177" t="s">
        <v>961</v>
      </c>
      <c r="Q22" s="321">
        <v>530</v>
      </c>
      <c r="R22" s="395">
        <v>5094</v>
      </c>
      <c r="S22" s="116">
        <v>0.9</v>
      </c>
      <c r="T22" s="432"/>
      <c r="U22" s="364">
        <f t="shared" si="0"/>
        <v>5094</v>
      </c>
    </row>
    <row r="23" spans="1:23" s="363" customFormat="1" ht="119.25" customHeight="1" x14ac:dyDescent="0.2">
      <c r="A23" s="393">
        <f t="shared" ref="A23" si="4">1+A22</f>
        <v>20</v>
      </c>
      <c r="B23" s="132" t="s">
        <v>1013</v>
      </c>
      <c r="C23" s="132" t="s">
        <v>1014</v>
      </c>
      <c r="D23" s="132" t="s">
        <v>1015</v>
      </c>
      <c r="E23" s="132" t="s">
        <v>1016</v>
      </c>
      <c r="F23" s="132" t="s">
        <v>1017</v>
      </c>
      <c r="G23" s="132" t="s">
        <v>1018</v>
      </c>
      <c r="H23" s="390" t="s">
        <v>95</v>
      </c>
      <c r="I23" s="390" t="s">
        <v>1019</v>
      </c>
      <c r="J23" s="132" t="s">
        <v>1020</v>
      </c>
      <c r="K23" s="112" t="s">
        <v>1888</v>
      </c>
      <c r="L23" s="132" t="s">
        <v>1887</v>
      </c>
      <c r="M23" s="132" t="s">
        <v>1887</v>
      </c>
      <c r="N23" s="393" t="s">
        <v>169</v>
      </c>
      <c r="O23" s="177" t="s">
        <v>961</v>
      </c>
      <c r="P23" s="177" t="s">
        <v>961</v>
      </c>
      <c r="Q23" s="321">
        <v>783</v>
      </c>
      <c r="R23" s="395">
        <v>8960</v>
      </c>
      <c r="S23" s="116">
        <v>0.95</v>
      </c>
      <c r="T23" s="432"/>
      <c r="U23" s="364">
        <f t="shared" si="0"/>
        <v>8960</v>
      </c>
    </row>
    <row r="24" spans="1:23" s="363" customFormat="1" ht="66.75" customHeight="1" x14ac:dyDescent="0.2">
      <c r="A24" s="393">
        <v>21</v>
      </c>
      <c r="B24" s="132" t="s">
        <v>1021</v>
      </c>
      <c r="C24" s="132" t="s">
        <v>1022</v>
      </c>
      <c r="D24" s="132" t="s">
        <v>1023</v>
      </c>
      <c r="E24" s="132" t="s">
        <v>1024</v>
      </c>
      <c r="F24" s="132" t="s">
        <v>1025</v>
      </c>
      <c r="G24" s="132" t="s">
        <v>94</v>
      </c>
      <c r="H24" s="390" t="s">
        <v>95</v>
      </c>
      <c r="I24" s="390" t="s">
        <v>96</v>
      </c>
      <c r="J24" s="132" t="s">
        <v>1026</v>
      </c>
      <c r="K24" s="112" t="s">
        <v>1027</v>
      </c>
      <c r="L24" s="132" t="s">
        <v>1887</v>
      </c>
      <c r="M24" s="132" t="s">
        <v>1887</v>
      </c>
      <c r="N24" s="394" t="s">
        <v>169</v>
      </c>
      <c r="O24" s="177" t="s">
        <v>961</v>
      </c>
      <c r="P24" s="177" t="s">
        <v>961</v>
      </c>
      <c r="Q24" s="321">
        <v>1843</v>
      </c>
      <c r="R24" s="395">
        <v>11308</v>
      </c>
      <c r="S24" s="116">
        <v>0.95</v>
      </c>
      <c r="T24" s="432"/>
      <c r="U24" s="364">
        <f t="shared" si="0"/>
        <v>11308</v>
      </c>
    </row>
    <row r="25" spans="1:23" s="363" customFormat="1" ht="136.5" customHeight="1" x14ac:dyDescent="0.2">
      <c r="A25" s="393">
        <f t="shared" ref="A25" si="5">1+A24</f>
        <v>22</v>
      </c>
      <c r="B25" s="132" t="s">
        <v>902</v>
      </c>
      <c r="C25" s="132" t="s">
        <v>903</v>
      </c>
      <c r="D25" s="132" t="s">
        <v>1889</v>
      </c>
      <c r="E25" s="132" t="s">
        <v>1028</v>
      </c>
      <c r="F25" s="132" t="s">
        <v>1029</v>
      </c>
      <c r="G25" s="132" t="s">
        <v>94</v>
      </c>
      <c r="H25" s="390" t="s">
        <v>95</v>
      </c>
      <c r="I25" s="390"/>
      <c r="J25" s="132" t="s">
        <v>1030</v>
      </c>
      <c r="K25" s="112" t="s">
        <v>1031</v>
      </c>
      <c r="L25" s="132" t="s">
        <v>1890</v>
      </c>
      <c r="M25" s="132" t="s">
        <v>1890</v>
      </c>
      <c r="N25" s="394" t="s">
        <v>169</v>
      </c>
      <c r="O25" s="177" t="s">
        <v>961</v>
      </c>
      <c r="P25" s="177" t="s">
        <v>961</v>
      </c>
      <c r="Q25" s="178">
        <v>34</v>
      </c>
      <c r="R25" s="395">
        <v>533</v>
      </c>
      <c r="S25" s="116">
        <v>0.95</v>
      </c>
      <c r="T25" s="432"/>
      <c r="U25" s="364">
        <f t="shared" si="0"/>
        <v>533</v>
      </c>
    </row>
    <row r="26" spans="1:23" s="363" customFormat="1" ht="113.25" customHeight="1" x14ac:dyDescent="0.2">
      <c r="A26" s="393">
        <v>23</v>
      </c>
      <c r="B26" s="132" t="s">
        <v>1918</v>
      </c>
      <c r="C26" s="132" t="s">
        <v>1919</v>
      </c>
      <c r="D26" s="132" t="s">
        <v>983</v>
      </c>
      <c r="E26" s="132" t="s">
        <v>1920</v>
      </c>
      <c r="F26" s="132" t="s">
        <v>983</v>
      </c>
      <c r="G26" s="135" t="s">
        <v>1921</v>
      </c>
      <c r="H26" s="390" t="s">
        <v>95</v>
      </c>
      <c r="I26" s="390"/>
      <c r="J26" s="132" t="s">
        <v>1922</v>
      </c>
      <c r="K26" s="136" t="s">
        <v>1918</v>
      </c>
      <c r="L26" s="400" t="s">
        <v>1923</v>
      </c>
      <c r="M26" s="400" t="s">
        <v>1923</v>
      </c>
      <c r="N26" s="394" t="s">
        <v>1686</v>
      </c>
      <c r="O26" s="177" t="s">
        <v>961</v>
      </c>
      <c r="P26" s="177" t="s">
        <v>961</v>
      </c>
      <c r="Q26" s="326">
        <v>110</v>
      </c>
      <c r="R26" s="395">
        <v>3866</v>
      </c>
      <c r="S26" s="370" t="s">
        <v>1718</v>
      </c>
      <c r="T26" s="432"/>
      <c r="U26" s="364">
        <f t="shared" si="0"/>
        <v>3866</v>
      </c>
    </row>
    <row r="27" spans="1:23" s="363" customFormat="1" ht="83.25" customHeight="1" x14ac:dyDescent="0.2">
      <c r="A27" s="393">
        <f t="shared" ref="A27" si="6">1+A26</f>
        <v>24</v>
      </c>
      <c r="B27" s="135" t="s">
        <v>1891</v>
      </c>
      <c r="C27" s="139" t="s">
        <v>1214</v>
      </c>
      <c r="D27" s="139" t="s">
        <v>983</v>
      </c>
      <c r="E27" s="135" t="s">
        <v>1100</v>
      </c>
      <c r="F27" s="139" t="s">
        <v>983</v>
      </c>
      <c r="G27" s="135" t="s">
        <v>984</v>
      </c>
      <c r="H27" s="393" t="s">
        <v>95</v>
      </c>
      <c r="I27" s="393"/>
      <c r="J27" s="135" t="s">
        <v>1101</v>
      </c>
      <c r="K27" s="136" t="s">
        <v>985</v>
      </c>
      <c r="L27" s="132" t="s">
        <v>1892</v>
      </c>
      <c r="M27" s="393"/>
      <c r="N27" s="394" t="s">
        <v>169</v>
      </c>
      <c r="O27" s="177" t="s">
        <v>961</v>
      </c>
      <c r="P27" s="177" t="s">
        <v>961</v>
      </c>
      <c r="Q27" s="326">
        <v>711</v>
      </c>
      <c r="R27" s="395">
        <v>3398</v>
      </c>
      <c r="S27" s="370" t="s">
        <v>1718</v>
      </c>
      <c r="T27" s="432"/>
      <c r="U27" s="364"/>
      <c r="V27" s="365"/>
    </row>
    <row r="28" spans="1:23" s="363" customFormat="1" ht="67.5" x14ac:dyDescent="0.2">
      <c r="A28" s="393">
        <v>25</v>
      </c>
      <c r="B28" s="136" t="s">
        <v>1960</v>
      </c>
      <c r="C28" s="136" t="s">
        <v>1961</v>
      </c>
      <c r="D28" s="139" t="s">
        <v>1962</v>
      </c>
      <c r="E28" s="112" t="s">
        <v>1963</v>
      </c>
      <c r="F28" s="139" t="s">
        <v>1962</v>
      </c>
      <c r="G28" s="135" t="s">
        <v>1964</v>
      </c>
      <c r="H28" s="393" t="s">
        <v>1965</v>
      </c>
      <c r="I28" s="393" t="s">
        <v>1966</v>
      </c>
      <c r="J28" s="135" t="s">
        <v>1895</v>
      </c>
      <c r="K28" s="136" t="s">
        <v>1924</v>
      </c>
      <c r="L28" s="132" t="s">
        <v>1925</v>
      </c>
      <c r="M28" s="393" t="s">
        <v>1967</v>
      </c>
      <c r="N28" s="394" t="s">
        <v>1968</v>
      </c>
      <c r="O28" s="177" t="s">
        <v>961</v>
      </c>
      <c r="P28" s="177" t="s">
        <v>961</v>
      </c>
      <c r="Q28" s="326">
        <v>200</v>
      </c>
      <c r="R28" s="397">
        <v>1440</v>
      </c>
      <c r="S28" s="370" t="s">
        <v>1718</v>
      </c>
      <c r="T28" s="432"/>
    </row>
    <row r="29" spans="1:23" s="363" customFormat="1" ht="108" x14ac:dyDescent="0.2">
      <c r="A29" s="393">
        <f t="shared" ref="A29" si="7">1+A28</f>
        <v>26</v>
      </c>
      <c r="B29" s="112" t="s">
        <v>1872</v>
      </c>
      <c r="C29" s="136" t="s">
        <v>1873</v>
      </c>
      <c r="D29" s="112" t="s">
        <v>1874</v>
      </c>
      <c r="E29" s="137" t="s">
        <v>1033</v>
      </c>
      <c r="F29" s="137" t="s">
        <v>1034</v>
      </c>
      <c r="G29" s="112" t="s">
        <v>1035</v>
      </c>
      <c r="H29" s="112" t="s">
        <v>1036</v>
      </c>
      <c r="I29" s="112" t="s">
        <v>1037</v>
      </c>
      <c r="J29" s="112" t="s">
        <v>1875</v>
      </c>
      <c r="K29" s="112" t="s">
        <v>1876</v>
      </c>
      <c r="L29" s="132" t="s">
        <v>1877</v>
      </c>
      <c r="M29" s="112" t="s">
        <v>1878</v>
      </c>
      <c r="N29" s="394" t="s">
        <v>169</v>
      </c>
      <c r="O29" s="177" t="s">
        <v>961</v>
      </c>
      <c r="P29" s="177" t="s">
        <v>961</v>
      </c>
      <c r="Q29" s="428">
        <v>3</v>
      </c>
      <c r="R29" s="397">
        <v>55</v>
      </c>
      <c r="S29" s="116" t="s">
        <v>1718</v>
      </c>
      <c r="T29" s="432"/>
    </row>
    <row r="30" spans="1:23" s="363" customFormat="1" ht="81" x14ac:dyDescent="0.2">
      <c r="A30" s="393">
        <v>27</v>
      </c>
      <c r="B30" s="141" t="s">
        <v>1040</v>
      </c>
      <c r="C30" s="133" t="s">
        <v>1879</v>
      </c>
      <c r="D30" s="112" t="s">
        <v>1041</v>
      </c>
      <c r="E30" s="112" t="s">
        <v>1042</v>
      </c>
      <c r="F30" s="112" t="s">
        <v>1043</v>
      </c>
      <c r="G30" s="112" t="s">
        <v>1044</v>
      </c>
      <c r="H30" s="112" t="s">
        <v>944</v>
      </c>
      <c r="I30" s="112" t="s">
        <v>1045</v>
      </c>
      <c r="J30" s="112" t="s">
        <v>1880</v>
      </c>
      <c r="K30" s="112" t="s">
        <v>1046</v>
      </c>
      <c r="L30" s="132" t="s">
        <v>1877</v>
      </c>
      <c r="M30" s="112" t="s">
        <v>1039</v>
      </c>
      <c r="N30" s="394" t="s">
        <v>169</v>
      </c>
      <c r="O30" s="177" t="s">
        <v>961</v>
      </c>
      <c r="P30" s="177" t="s">
        <v>961</v>
      </c>
      <c r="Q30" s="428">
        <v>0</v>
      </c>
      <c r="R30" s="397">
        <v>1</v>
      </c>
      <c r="S30" s="116" t="s">
        <v>1718</v>
      </c>
      <c r="T30" s="432"/>
    </row>
    <row r="31" spans="1:23" s="363" customFormat="1" ht="67.5" x14ac:dyDescent="0.2">
      <c r="A31" s="393">
        <f t="shared" ref="A31" si="8">1+A30</f>
        <v>28</v>
      </c>
      <c r="B31" s="136" t="s">
        <v>1881</v>
      </c>
      <c r="C31" s="136" t="s">
        <v>1881</v>
      </c>
      <c r="D31" s="112" t="s">
        <v>1882</v>
      </c>
      <c r="E31" s="112" t="s">
        <v>1883</v>
      </c>
      <c r="F31" s="137" t="s">
        <v>1047</v>
      </c>
      <c r="G31" s="112" t="s">
        <v>1048</v>
      </c>
      <c r="H31" s="112" t="s">
        <v>1049</v>
      </c>
      <c r="I31" s="112" t="s">
        <v>943</v>
      </c>
      <c r="J31" s="112" t="s">
        <v>1032</v>
      </c>
      <c r="K31" s="112" t="s">
        <v>1050</v>
      </c>
      <c r="L31" s="132" t="s">
        <v>1877</v>
      </c>
      <c r="M31" s="112" t="s">
        <v>1039</v>
      </c>
      <c r="N31" s="394" t="s">
        <v>169</v>
      </c>
      <c r="O31" s="177" t="s">
        <v>961</v>
      </c>
      <c r="P31" s="177" t="s">
        <v>961</v>
      </c>
      <c r="Q31" s="428">
        <v>12</v>
      </c>
      <c r="R31" s="397">
        <v>52</v>
      </c>
      <c r="S31" s="116" t="s">
        <v>1718</v>
      </c>
      <c r="T31" s="432"/>
    </row>
    <row r="32" spans="1:23" s="363" customFormat="1" ht="67.5" x14ac:dyDescent="0.2">
      <c r="A32" s="393">
        <v>29</v>
      </c>
      <c r="B32" s="136" t="s">
        <v>1893</v>
      </c>
      <c r="C32" s="136" t="s">
        <v>1215</v>
      </c>
      <c r="D32" s="112" t="s">
        <v>1051</v>
      </c>
      <c r="E32" s="112" t="s">
        <v>1894</v>
      </c>
      <c r="F32" s="137" t="s">
        <v>1052</v>
      </c>
      <c r="G32" s="112" t="s">
        <v>1053</v>
      </c>
      <c r="H32" s="112" t="s">
        <v>1054</v>
      </c>
      <c r="I32" s="112" t="s">
        <v>943</v>
      </c>
      <c r="J32" s="112" t="s">
        <v>1895</v>
      </c>
      <c r="K32" s="112" t="s">
        <v>1050</v>
      </c>
      <c r="L32" s="132" t="s">
        <v>1877</v>
      </c>
      <c r="M32" s="112" t="s">
        <v>1039</v>
      </c>
      <c r="N32" s="394" t="s">
        <v>169</v>
      </c>
      <c r="O32" s="177" t="s">
        <v>961</v>
      </c>
      <c r="P32" s="177" t="s">
        <v>961</v>
      </c>
      <c r="Q32" s="428">
        <v>0</v>
      </c>
      <c r="R32" s="397">
        <v>2</v>
      </c>
      <c r="S32" s="116" t="s">
        <v>1718</v>
      </c>
      <c r="T32" s="432"/>
    </row>
    <row r="33" spans="1:30" s="363" customFormat="1" ht="156.75" customHeight="1" x14ac:dyDescent="0.2">
      <c r="A33" s="393">
        <v>30</v>
      </c>
      <c r="B33" s="136" t="s">
        <v>1055</v>
      </c>
      <c r="C33" s="136" t="s">
        <v>1055</v>
      </c>
      <c r="D33" s="112" t="s">
        <v>1051</v>
      </c>
      <c r="E33" s="112" t="s">
        <v>1894</v>
      </c>
      <c r="F33" s="137" t="s">
        <v>1052</v>
      </c>
      <c r="G33" s="112" t="s">
        <v>1053</v>
      </c>
      <c r="H33" s="112" t="s">
        <v>1056</v>
      </c>
      <c r="I33" s="112" t="s">
        <v>943</v>
      </c>
      <c r="J33" s="112" t="s">
        <v>1895</v>
      </c>
      <c r="K33" s="112" t="s">
        <v>1050</v>
      </c>
      <c r="L33" s="132" t="s">
        <v>1877</v>
      </c>
      <c r="M33" s="112" t="s">
        <v>1039</v>
      </c>
      <c r="N33" s="394" t="s">
        <v>169</v>
      </c>
      <c r="O33" s="177" t="s">
        <v>961</v>
      </c>
      <c r="P33" s="177" t="s">
        <v>961</v>
      </c>
      <c r="Q33" s="428">
        <v>19</v>
      </c>
      <c r="R33" s="397">
        <v>329</v>
      </c>
      <c r="S33" s="116" t="s">
        <v>1718</v>
      </c>
      <c r="T33" s="432"/>
    </row>
    <row r="34" spans="1:30" s="363" customFormat="1" ht="136.5" customHeight="1" x14ac:dyDescent="0.2">
      <c r="A34" s="393">
        <v>31</v>
      </c>
      <c r="B34" s="136" t="s">
        <v>1896</v>
      </c>
      <c r="C34" s="136" t="s">
        <v>1216</v>
      </c>
      <c r="D34" s="112" t="s">
        <v>1057</v>
      </c>
      <c r="E34" s="112" t="s">
        <v>1058</v>
      </c>
      <c r="F34" s="112" t="s">
        <v>1217</v>
      </c>
      <c r="G34" s="112" t="s">
        <v>1053</v>
      </c>
      <c r="H34" s="112" t="s">
        <v>1059</v>
      </c>
      <c r="I34" s="112" t="s">
        <v>943</v>
      </c>
      <c r="J34" s="112" t="s">
        <v>1032</v>
      </c>
      <c r="K34" s="112" t="s">
        <v>1060</v>
      </c>
      <c r="L34" s="132" t="s">
        <v>1877</v>
      </c>
      <c r="M34" s="112" t="s">
        <v>1039</v>
      </c>
      <c r="N34" s="394" t="s">
        <v>169</v>
      </c>
      <c r="O34" s="177" t="s">
        <v>961</v>
      </c>
      <c r="P34" s="177" t="s">
        <v>961</v>
      </c>
      <c r="Q34" s="428">
        <v>0</v>
      </c>
      <c r="R34" s="397">
        <v>9</v>
      </c>
      <c r="S34" s="116" t="s">
        <v>1718</v>
      </c>
      <c r="T34" s="432"/>
    </row>
    <row r="35" spans="1:30" s="363" customFormat="1" ht="141.75" customHeight="1" x14ac:dyDescent="0.2">
      <c r="A35" s="397">
        <v>32</v>
      </c>
      <c r="B35" s="136" t="s">
        <v>1061</v>
      </c>
      <c r="C35" s="136" t="s">
        <v>1897</v>
      </c>
      <c r="D35" s="112" t="s">
        <v>1062</v>
      </c>
      <c r="E35" s="112" t="s">
        <v>1063</v>
      </c>
      <c r="F35" s="112" t="s">
        <v>1064</v>
      </c>
      <c r="G35" s="112" t="s">
        <v>1065</v>
      </c>
      <c r="H35" s="112" t="s">
        <v>944</v>
      </c>
      <c r="I35" s="112" t="s">
        <v>1066</v>
      </c>
      <c r="J35" s="112" t="s">
        <v>1032</v>
      </c>
      <c r="K35" s="112" t="s">
        <v>1929</v>
      </c>
      <c r="L35" s="112" t="s">
        <v>1038</v>
      </c>
      <c r="M35" s="112" t="s">
        <v>1039</v>
      </c>
      <c r="N35" s="394" t="s">
        <v>169</v>
      </c>
      <c r="O35" s="177" t="s">
        <v>961</v>
      </c>
      <c r="P35" s="177" t="s">
        <v>961</v>
      </c>
      <c r="Q35" s="428">
        <v>9</v>
      </c>
      <c r="R35" s="397">
        <v>76</v>
      </c>
      <c r="S35" s="116" t="s">
        <v>1718</v>
      </c>
      <c r="T35" s="432"/>
    </row>
    <row r="36" spans="1:30" s="363" customFormat="1" ht="22.5" customHeight="1" x14ac:dyDescent="0.2">
      <c r="A36" s="535" t="s">
        <v>99</v>
      </c>
      <c r="B36" s="535"/>
      <c r="C36" s="535"/>
      <c r="D36" s="535"/>
      <c r="E36" s="535"/>
      <c r="F36" s="535"/>
      <c r="G36" s="536" t="s">
        <v>100</v>
      </c>
      <c r="H36" s="537"/>
      <c r="I36" s="537"/>
      <c r="J36" s="537"/>
      <c r="K36" s="537"/>
      <c r="L36" s="537"/>
      <c r="M36" s="537"/>
      <c r="N36" s="537"/>
      <c r="O36" s="537"/>
      <c r="P36" s="537"/>
      <c r="Q36" s="537"/>
      <c r="R36" s="537"/>
      <c r="S36" s="538"/>
      <c r="T36" s="432"/>
    </row>
    <row r="37" spans="1:30" s="363" customFormat="1" ht="13.5" x14ac:dyDescent="0.2">
      <c r="A37" s="529" t="s">
        <v>0</v>
      </c>
      <c r="B37" s="530"/>
      <c r="C37" s="530"/>
      <c r="D37" s="530"/>
      <c r="E37" s="530"/>
      <c r="F37" s="531"/>
      <c r="G37" s="539">
        <v>43039</v>
      </c>
      <c r="H37" s="527"/>
      <c r="I37" s="527"/>
      <c r="J37" s="527"/>
      <c r="K37" s="527"/>
      <c r="L37" s="527"/>
      <c r="M37" s="527"/>
      <c r="N37" s="527"/>
      <c r="O37" s="527"/>
      <c r="P37" s="527"/>
      <c r="Q37" s="527"/>
      <c r="R37" s="527"/>
      <c r="S37" s="528"/>
      <c r="T37" s="432"/>
    </row>
    <row r="38" spans="1:30" s="363" customFormat="1" ht="13.5" x14ac:dyDescent="0.2">
      <c r="A38" s="529" t="s">
        <v>17</v>
      </c>
      <c r="B38" s="530"/>
      <c r="C38" s="530"/>
      <c r="D38" s="530"/>
      <c r="E38" s="530"/>
      <c r="F38" s="531"/>
      <c r="G38" s="526" t="s">
        <v>10</v>
      </c>
      <c r="H38" s="527"/>
      <c r="I38" s="527"/>
      <c r="J38" s="527"/>
      <c r="K38" s="527"/>
      <c r="L38" s="527"/>
      <c r="M38" s="527"/>
      <c r="N38" s="527"/>
      <c r="O38" s="527"/>
      <c r="P38" s="527"/>
      <c r="Q38" s="527"/>
      <c r="R38" s="527"/>
      <c r="S38" s="528"/>
      <c r="T38" s="432"/>
    </row>
    <row r="39" spans="1:30" s="363" customFormat="1" ht="13.5" x14ac:dyDescent="0.2">
      <c r="A39" s="529" t="s">
        <v>101</v>
      </c>
      <c r="B39" s="530"/>
      <c r="C39" s="530"/>
      <c r="D39" s="530"/>
      <c r="E39" s="530"/>
      <c r="F39" s="531"/>
      <c r="G39" s="526" t="s">
        <v>1067</v>
      </c>
      <c r="H39" s="527"/>
      <c r="I39" s="527"/>
      <c r="J39" s="527"/>
      <c r="K39" s="527"/>
      <c r="L39" s="527"/>
      <c r="M39" s="527"/>
      <c r="N39" s="527"/>
      <c r="O39" s="527"/>
      <c r="P39" s="527"/>
      <c r="Q39" s="527"/>
      <c r="R39" s="527"/>
      <c r="S39" s="528"/>
      <c r="T39" s="432"/>
    </row>
    <row r="40" spans="1:30" s="363" customFormat="1" ht="13.5" x14ac:dyDescent="0.2">
      <c r="A40" s="529" t="s">
        <v>102</v>
      </c>
      <c r="B40" s="530"/>
      <c r="C40" s="530"/>
      <c r="D40" s="530"/>
      <c r="E40" s="530"/>
      <c r="F40" s="531"/>
      <c r="G40" s="526" t="s">
        <v>1068</v>
      </c>
      <c r="H40" s="527"/>
      <c r="I40" s="527"/>
      <c r="J40" s="527"/>
      <c r="K40" s="527"/>
      <c r="L40" s="527"/>
      <c r="M40" s="527"/>
      <c r="N40" s="527"/>
      <c r="O40" s="527"/>
      <c r="P40" s="527"/>
      <c r="Q40" s="527"/>
      <c r="R40" s="527"/>
      <c r="S40" s="528"/>
      <c r="T40" s="432"/>
    </row>
    <row r="41" spans="1:30" s="363" customFormat="1" ht="13.5" x14ac:dyDescent="0.2">
      <c r="A41" s="529" t="s">
        <v>1</v>
      </c>
      <c r="B41" s="530"/>
      <c r="C41" s="530"/>
      <c r="D41" s="530"/>
      <c r="E41" s="530"/>
      <c r="F41" s="531"/>
      <c r="G41" s="519" t="s">
        <v>430</v>
      </c>
      <c r="H41" s="520"/>
      <c r="I41" s="520"/>
      <c r="J41" s="520"/>
      <c r="K41" s="520"/>
      <c r="L41" s="520"/>
      <c r="M41" s="520"/>
      <c r="N41" s="520"/>
      <c r="O41" s="520"/>
      <c r="P41" s="520"/>
      <c r="Q41" s="520"/>
      <c r="R41" s="520"/>
      <c r="S41" s="521"/>
      <c r="T41" s="432"/>
    </row>
    <row r="42" spans="1:30" ht="26.25" customHeight="1" x14ac:dyDescent="0.2">
      <c r="A42" s="529" t="s">
        <v>2</v>
      </c>
      <c r="B42" s="530"/>
      <c r="C42" s="530"/>
      <c r="D42" s="530"/>
      <c r="E42" s="530"/>
      <c r="F42" s="531"/>
      <c r="G42" s="526" t="s">
        <v>1069</v>
      </c>
      <c r="H42" s="527"/>
      <c r="I42" s="527"/>
      <c r="J42" s="527"/>
      <c r="K42" s="527"/>
      <c r="L42" s="527"/>
      <c r="M42" s="527"/>
      <c r="N42" s="527"/>
      <c r="O42" s="527"/>
      <c r="P42" s="527"/>
      <c r="Q42" s="527"/>
      <c r="R42" s="527"/>
      <c r="S42" s="528"/>
      <c r="T42" s="430"/>
      <c r="U42" s="255"/>
      <c r="V42" s="255"/>
      <c r="W42" s="255"/>
    </row>
    <row r="43" spans="1:30" s="258" customFormat="1" ht="16.5" customHeight="1" x14ac:dyDescent="0.2">
      <c r="A43" s="532"/>
      <c r="B43" s="532"/>
      <c r="C43" s="532"/>
      <c r="D43" s="532"/>
      <c r="E43" s="255"/>
      <c r="F43" s="376"/>
      <c r="G43" s="255"/>
      <c r="H43" s="255"/>
      <c r="I43" s="255"/>
      <c r="J43" s="255"/>
      <c r="K43" s="255"/>
      <c r="L43" s="239"/>
      <c r="M43" s="239"/>
      <c r="N43" s="239"/>
      <c r="O43" s="239"/>
      <c r="P43" s="239"/>
      <c r="Q43" s="366"/>
      <c r="R43" s="366"/>
      <c r="S43" s="239"/>
      <c r="T43" s="427"/>
      <c r="U43" s="239"/>
      <c r="V43" s="239"/>
      <c r="W43" s="239"/>
      <c r="X43" s="268"/>
      <c r="Y43" s="268"/>
      <c r="Z43" s="268"/>
      <c r="AA43" s="268"/>
      <c r="AB43" s="268"/>
      <c r="AC43" s="268"/>
      <c r="AD43" s="268"/>
    </row>
    <row r="44" spans="1:30" s="258" customFormat="1" ht="20.25" customHeight="1" x14ac:dyDescent="0.2">
      <c r="A44" s="255"/>
      <c r="B44" s="255"/>
      <c r="C44" s="255"/>
      <c r="D44" s="255"/>
      <c r="E44" s="255"/>
      <c r="F44" s="376"/>
      <c r="G44" s="255"/>
      <c r="H44" s="255"/>
      <c r="I44" s="255"/>
      <c r="J44" s="255"/>
      <c r="K44" s="255"/>
      <c r="L44" s="239"/>
      <c r="M44" s="239"/>
      <c r="N44" s="239"/>
      <c r="O44" s="239"/>
      <c r="P44" s="239"/>
      <c r="Q44" s="366"/>
      <c r="R44" s="366"/>
      <c r="S44" s="239"/>
      <c r="T44" s="427"/>
      <c r="U44" s="239"/>
      <c r="V44" s="239"/>
      <c r="W44" s="239"/>
      <c r="X44" s="268"/>
      <c r="Y44" s="268"/>
      <c r="Z44" s="268"/>
      <c r="AA44" s="268"/>
      <c r="AB44" s="268"/>
      <c r="AC44" s="268"/>
      <c r="AD44" s="268"/>
    </row>
    <row r="45" spans="1:30" s="258" customFormat="1" x14ac:dyDescent="0.2">
      <c r="A45" s="255"/>
      <c r="B45" s="255"/>
      <c r="C45" s="255"/>
      <c r="D45" s="255"/>
      <c r="E45" s="255"/>
      <c r="F45" s="376"/>
      <c r="G45" s="255"/>
      <c r="H45" s="255"/>
      <c r="I45" s="255"/>
      <c r="J45" s="255"/>
      <c r="K45" s="255"/>
      <c r="L45" s="533"/>
      <c r="M45" s="533"/>
      <c r="N45" s="533"/>
      <c r="O45" s="533"/>
      <c r="P45" s="533"/>
      <c r="Q45" s="533"/>
      <c r="R45" s="533"/>
      <c r="S45" s="533"/>
      <c r="T45" s="533"/>
      <c r="U45" s="533"/>
      <c r="V45" s="533"/>
      <c r="W45" s="533"/>
      <c r="X45" s="268"/>
      <c r="Y45" s="268"/>
      <c r="Z45" s="268"/>
      <c r="AA45" s="268"/>
      <c r="AB45" s="268"/>
      <c r="AC45" s="268"/>
      <c r="AD45" s="268"/>
    </row>
    <row r="46" spans="1:30" s="258" customFormat="1" x14ac:dyDescent="0.2">
      <c r="F46" s="377"/>
      <c r="L46" s="268"/>
      <c r="M46" s="268"/>
      <c r="N46" s="268"/>
      <c r="O46" s="268"/>
      <c r="P46" s="268"/>
      <c r="Q46" s="367"/>
      <c r="R46" s="367"/>
      <c r="S46" s="268"/>
      <c r="T46" s="435"/>
      <c r="U46" s="268"/>
      <c r="V46" s="268"/>
      <c r="W46" s="268"/>
      <c r="X46" s="268"/>
      <c r="Y46" s="268"/>
      <c r="Z46" s="268"/>
      <c r="AA46" s="268"/>
      <c r="AB46" s="268"/>
      <c r="AC46" s="268"/>
      <c r="AD46" s="268"/>
    </row>
    <row r="47" spans="1:30" s="258" customFormat="1" x14ac:dyDescent="0.2">
      <c r="F47" s="377"/>
      <c r="L47" s="268"/>
      <c r="M47" s="268"/>
      <c r="N47" s="268"/>
      <c r="O47" s="268"/>
      <c r="P47" s="268"/>
      <c r="Q47" s="367"/>
      <c r="R47" s="367"/>
      <c r="S47" s="268"/>
      <c r="T47" s="435"/>
      <c r="U47" s="268"/>
      <c r="V47" s="268"/>
      <c r="W47" s="268"/>
      <c r="X47" s="268"/>
      <c r="Y47" s="268"/>
      <c r="Z47" s="268"/>
      <c r="AA47" s="268"/>
      <c r="AB47" s="268"/>
      <c r="AC47" s="268"/>
      <c r="AD47" s="268"/>
    </row>
    <row r="48" spans="1:30" s="258" customFormat="1" x14ac:dyDescent="0.2">
      <c r="F48" s="377"/>
      <c r="L48" s="268"/>
      <c r="M48" s="268"/>
      <c r="N48" s="268"/>
      <c r="O48" s="268"/>
      <c r="P48" s="268"/>
      <c r="Q48" s="367"/>
      <c r="R48" s="367"/>
      <c r="S48" s="268"/>
      <c r="T48" s="435"/>
      <c r="U48" s="268"/>
      <c r="V48" s="268"/>
      <c r="W48" s="268"/>
      <c r="X48" s="268"/>
      <c r="Y48" s="268"/>
      <c r="Z48" s="268"/>
      <c r="AA48" s="268"/>
      <c r="AB48" s="268"/>
      <c r="AC48" s="268"/>
      <c r="AD48" s="268"/>
    </row>
    <row r="49" spans="6:30" s="258" customFormat="1" x14ac:dyDescent="0.2">
      <c r="F49" s="377"/>
      <c r="L49" s="268"/>
      <c r="M49" s="268"/>
      <c r="N49" s="268"/>
      <c r="O49" s="268"/>
      <c r="P49" s="268"/>
      <c r="Q49" s="367"/>
      <c r="R49" s="367"/>
      <c r="S49" s="268"/>
      <c r="T49" s="435"/>
      <c r="U49" s="268"/>
      <c r="V49" s="268"/>
      <c r="W49" s="268"/>
      <c r="X49" s="268"/>
      <c r="Y49" s="268"/>
      <c r="Z49" s="268"/>
      <c r="AA49" s="268"/>
      <c r="AB49" s="268"/>
      <c r="AC49" s="268"/>
      <c r="AD49" s="268"/>
    </row>
    <row r="50" spans="6:30" s="258" customFormat="1" x14ac:dyDescent="0.2">
      <c r="F50" s="377"/>
      <c r="Q50" s="368"/>
      <c r="R50" s="368"/>
      <c r="T50" s="436"/>
    </row>
    <row r="51" spans="6:30" s="258" customFormat="1" x14ac:dyDescent="0.2">
      <c r="F51" s="377"/>
      <c r="Q51" s="368"/>
      <c r="R51" s="368"/>
      <c r="T51" s="436"/>
    </row>
    <row r="52" spans="6:30" s="258" customFormat="1" x14ac:dyDescent="0.2">
      <c r="F52" s="377"/>
      <c r="Q52" s="368"/>
      <c r="R52" s="368"/>
      <c r="T52" s="436"/>
    </row>
    <row r="53" spans="6:30" s="258" customFormat="1" x14ac:dyDescent="0.2">
      <c r="F53" s="377"/>
      <c r="Q53" s="368"/>
      <c r="R53" s="368"/>
      <c r="T53" s="436"/>
    </row>
    <row r="54" spans="6:30" s="258" customFormat="1" x14ac:dyDescent="0.2">
      <c r="F54" s="377"/>
      <c r="Q54" s="368"/>
      <c r="R54" s="368"/>
      <c r="T54" s="436"/>
    </row>
    <row r="55" spans="6:30" s="258" customFormat="1" x14ac:dyDescent="0.2">
      <c r="F55" s="377"/>
      <c r="Q55" s="368"/>
      <c r="R55" s="368"/>
      <c r="T55" s="436"/>
    </row>
    <row r="56" spans="6:30" s="258" customFormat="1" x14ac:dyDescent="0.2">
      <c r="F56" s="377"/>
      <c r="Q56" s="368"/>
      <c r="R56" s="368"/>
      <c r="T56" s="436"/>
    </row>
    <row r="57" spans="6:30" s="258" customFormat="1" x14ac:dyDescent="0.2">
      <c r="F57" s="377"/>
      <c r="Q57" s="368"/>
      <c r="R57" s="368"/>
      <c r="T57" s="436"/>
    </row>
    <row r="58" spans="6:30" s="258" customFormat="1" x14ac:dyDescent="0.2">
      <c r="F58" s="377"/>
      <c r="Q58" s="368"/>
      <c r="R58" s="368"/>
      <c r="T58" s="436"/>
    </row>
    <row r="59" spans="6:30" s="258" customFormat="1" x14ac:dyDescent="0.2">
      <c r="F59" s="377"/>
      <c r="Q59" s="368"/>
      <c r="R59" s="368"/>
      <c r="T59" s="436"/>
    </row>
    <row r="60" spans="6:30" s="258" customFormat="1" x14ac:dyDescent="0.2">
      <c r="F60" s="377"/>
      <c r="Q60" s="368"/>
      <c r="R60" s="368"/>
      <c r="T60" s="436"/>
    </row>
    <row r="61" spans="6:30" s="258" customFormat="1" x14ac:dyDescent="0.2">
      <c r="F61" s="377"/>
      <c r="Q61" s="368"/>
      <c r="R61" s="368"/>
      <c r="T61" s="436"/>
    </row>
    <row r="62" spans="6:30" s="258" customFormat="1" x14ac:dyDescent="0.2">
      <c r="F62" s="377"/>
      <c r="Q62" s="368"/>
      <c r="R62" s="368"/>
      <c r="T62" s="436"/>
    </row>
    <row r="63" spans="6:30" s="258" customFormat="1" x14ac:dyDescent="0.2">
      <c r="F63" s="377"/>
      <c r="Q63" s="368"/>
      <c r="R63" s="368"/>
      <c r="T63" s="436"/>
    </row>
    <row r="64" spans="6:30" s="258" customFormat="1" x14ac:dyDescent="0.2">
      <c r="F64" s="377"/>
      <c r="Q64" s="368"/>
      <c r="R64" s="368"/>
      <c r="T64" s="436"/>
    </row>
    <row r="65" spans="6:20" s="258" customFormat="1" x14ac:dyDescent="0.2">
      <c r="F65" s="377"/>
      <c r="Q65" s="368"/>
      <c r="R65" s="368"/>
      <c r="T65" s="436"/>
    </row>
    <row r="66" spans="6:20" s="258" customFormat="1" x14ac:dyDescent="0.2">
      <c r="F66" s="377"/>
      <c r="Q66" s="368"/>
      <c r="R66" s="368"/>
      <c r="T66" s="436"/>
    </row>
    <row r="67" spans="6:20" s="258" customFormat="1" x14ac:dyDescent="0.2">
      <c r="F67" s="377"/>
      <c r="Q67" s="368"/>
      <c r="R67" s="368"/>
      <c r="T67" s="436"/>
    </row>
    <row r="68" spans="6:20" s="258" customFormat="1" x14ac:dyDescent="0.2">
      <c r="F68" s="377"/>
      <c r="Q68" s="368"/>
      <c r="R68" s="368"/>
      <c r="T68" s="436"/>
    </row>
    <row r="69" spans="6:20" s="258" customFormat="1" x14ac:dyDescent="0.2">
      <c r="F69" s="377"/>
      <c r="Q69" s="368"/>
      <c r="R69" s="368"/>
      <c r="T69" s="436"/>
    </row>
    <row r="70" spans="6:20" s="258" customFormat="1" x14ac:dyDescent="0.2">
      <c r="F70" s="377"/>
      <c r="Q70" s="368"/>
      <c r="R70" s="368"/>
      <c r="T70" s="436"/>
    </row>
    <row r="71" spans="6:20" s="258" customFormat="1" x14ac:dyDescent="0.2">
      <c r="F71" s="377"/>
      <c r="Q71" s="368"/>
      <c r="R71" s="368"/>
      <c r="T71" s="436"/>
    </row>
    <row r="72" spans="6:20" s="258" customFormat="1" x14ac:dyDescent="0.2">
      <c r="F72" s="377"/>
      <c r="Q72" s="368"/>
      <c r="R72" s="368"/>
      <c r="T72" s="436"/>
    </row>
    <row r="73" spans="6:20" s="258" customFormat="1" x14ac:dyDescent="0.2">
      <c r="F73" s="377"/>
      <c r="Q73" s="368"/>
      <c r="R73" s="368"/>
      <c r="T73" s="436"/>
    </row>
    <row r="74" spans="6:20" s="258" customFormat="1" x14ac:dyDescent="0.2">
      <c r="F74" s="377"/>
      <c r="Q74" s="368"/>
      <c r="R74" s="368"/>
      <c r="T74" s="436"/>
    </row>
    <row r="75" spans="6:20" s="258" customFormat="1" x14ac:dyDescent="0.2">
      <c r="F75" s="377"/>
      <c r="Q75" s="368"/>
      <c r="R75" s="368"/>
      <c r="T75" s="436"/>
    </row>
    <row r="76" spans="6:20" s="258" customFormat="1" x14ac:dyDescent="0.2">
      <c r="F76" s="377"/>
      <c r="Q76" s="368"/>
      <c r="R76" s="368"/>
      <c r="T76" s="436"/>
    </row>
    <row r="77" spans="6:20" s="258" customFormat="1" x14ac:dyDescent="0.2">
      <c r="F77" s="377"/>
      <c r="Q77" s="368"/>
      <c r="R77" s="368"/>
      <c r="T77" s="436"/>
    </row>
    <row r="78" spans="6:20" s="258" customFormat="1" x14ac:dyDescent="0.2">
      <c r="F78" s="377"/>
      <c r="Q78" s="368"/>
      <c r="R78" s="368"/>
      <c r="T78" s="436"/>
    </row>
    <row r="79" spans="6:20" s="258" customFormat="1" x14ac:dyDescent="0.2">
      <c r="F79" s="377"/>
      <c r="Q79" s="368"/>
      <c r="R79" s="368"/>
      <c r="T79" s="436"/>
    </row>
    <row r="80" spans="6:20" s="258" customFormat="1" x14ac:dyDescent="0.2">
      <c r="F80" s="377"/>
      <c r="Q80" s="368"/>
      <c r="R80" s="368"/>
      <c r="T80" s="436"/>
    </row>
    <row r="81" spans="6:20" s="258" customFormat="1" x14ac:dyDescent="0.2">
      <c r="F81" s="377"/>
      <c r="Q81" s="368"/>
      <c r="R81" s="368"/>
      <c r="T81" s="436"/>
    </row>
    <row r="82" spans="6:20" s="258" customFormat="1" x14ac:dyDescent="0.2">
      <c r="F82" s="377"/>
      <c r="Q82" s="368"/>
      <c r="R82" s="368"/>
      <c r="T82" s="436"/>
    </row>
    <row r="83" spans="6:20" s="258" customFormat="1" x14ac:dyDescent="0.2">
      <c r="F83" s="377"/>
      <c r="Q83" s="368"/>
      <c r="R83" s="368"/>
      <c r="T83" s="436"/>
    </row>
    <row r="84" spans="6:20" s="258" customFormat="1" x14ac:dyDescent="0.2">
      <c r="F84" s="377"/>
      <c r="Q84" s="368"/>
      <c r="R84" s="368"/>
      <c r="T84" s="436"/>
    </row>
    <row r="85" spans="6:20" s="258" customFormat="1" x14ac:dyDescent="0.2">
      <c r="F85" s="377"/>
      <c r="Q85" s="368"/>
      <c r="R85" s="368"/>
      <c r="T85" s="436"/>
    </row>
    <row r="86" spans="6:20" s="258" customFormat="1" x14ac:dyDescent="0.2">
      <c r="F86" s="377"/>
      <c r="Q86" s="368"/>
      <c r="R86" s="368"/>
      <c r="T86" s="436"/>
    </row>
    <row r="87" spans="6:20" s="258" customFormat="1" x14ac:dyDescent="0.2">
      <c r="F87" s="377"/>
      <c r="Q87" s="368"/>
      <c r="R87" s="368"/>
      <c r="T87" s="436"/>
    </row>
    <row r="88" spans="6:20" s="258" customFormat="1" x14ac:dyDescent="0.2">
      <c r="F88" s="377"/>
      <c r="Q88" s="368"/>
      <c r="R88" s="368"/>
      <c r="T88" s="436"/>
    </row>
    <row r="89" spans="6:20" s="258" customFormat="1" x14ac:dyDescent="0.2">
      <c r="F89" s="377"/>
      <c r="Q89" s="368"/>
      <c r="R89" s="368"/>
      <c r="T89" s="436"/>
    </row>
    <row r="90" spans="6:20" s="258" customFormat="1" x14ac:dyDescent="0.2">
      <c r="F90" s="377"/>
      <c r="Q90" s="368"/>
      <c r="R90" s="368"/>
      <c r="T90" s="436"/>
    </row>
    <row r="91" spans="6:20" s="258" customFormat="1" x14ac:dyDescent="0.2">
      <c r="F91" s="377"/>
      <c r="Q91" s="368"/>
      <c r="R91" s="368"/>
      <c r="T91" s="436"/>
    </row>
    <row r="92" spans="6:20" s="258" customFormat="1" x14ac:dyDescent="0.2">
      <c r="F92" s="377"/>
      <c r="Q92" s="368"/>
      <c r="R92" s="368"/>
      <c r="T92" s="436"/>
    </row>
    <row r="93" spans="6:20" s="258" customFormat="1" x14ac:dyDescent="0.2">
      <c r="F93" s="377"/>
      <c r="Q93" s="368"/>
      <c r="R93" s="368"/>
      <c r="T93" s="436"/>
    </row>
  </sheetData>
  <mergeCells count="18">
    <mergeCell ref="A1:S1"/>
    <mergeCell ref="A2:S2"/>
    <mergeCell ref="A42:F42"/>
    <mergeCell ref="G42:S42"/>
    <mergeCell ref="A36:F36"/>
    <mergeCell ref="G36:S36"/>
    <mergeCell ref="A37:F37"/>
    <mergeCell ref="G37:S37"/>
    <mergeCell ref="A41:F41"/>
    <mergeCell ref="G41:S41"/>
    <mergeCell ref="A38:F38"/>
    <mergeCell ref="G38:S38"/>
    <mergeCell ref="A39:F39"/>
    <mergeCell ref="G39:S39"/>
    <mergeCell ref="A40:F40"/>
    <mergeCell ref="G40:S40"/>
    <mergeCell ref="A43:D43"/>
    <mergeCell ref="L45:W45"/>
  </mergeCells>
  <hyperlinks>
    <hyperlink ref="G41" r:id="rId1"/>
    <hyperlink ref="L4" r:id="rId2" display="documentos@pedromoncayo.gob.ec"/>
    <hyperlink ref="O4" r:id="rId3"/>
    <hyperlink ref="O15" r:id="rId4"/>
    <hyperlink ref="O14" r:id="rId5"/>
    <hyperlink ref="O11" r:id="rId6"/>
    <hyperlink ref="P4" r:id="rId7"/>
    <hyperlink ref="L12" r:id="rId8" display="documentos@pedromoncayo.gob.ec"/>
    <hyperlink ref="L15" r:id="rId9" display="documentos@pedromoncayo.gob.ec"/>
    <hyperlink ref="L22" r:id="rId10" display="documentos@pedromoncayo.gob.ec"/>
    <hyperlink ref="L23" r:id="rId11" display="documentos@pedromoncayo.gob.ec"/>
    <hyperlink ref="M23" r:id="rId12" display="documentos@pedromoncayo.gob.ec"/>
    <hyperlink ref="L24" r:id="rId13" display="documentos@pedromoncayo.gob.ec"/>
    <hyperlink ref="M24" r:id="rId14" display="documentos@pedromoncayo.gob.ec"/>
    <hyperlink ref="L25" r:id="rId15" display="documentos@pedromoncayo.gob.ec"/>
    <hyperlink ref="M25" r:id="rId16" display="documentos@pedromoncayo.gob.ec"/>
    <hyperlink ref="L27" r:id="rId17" display="documentos@pedromoncayo.gob.ec"/>
    <hyperlink ref="L29" r:id="rId18" display="documentos@pedromoncayo.gob.ec"/>
    <hyperlink ref="L30" r:id="rId19" display="documentos@pedromoncayo.gob.ec"/>
    <hyperlink ref="L31" r:id="rId20" display="documentos@pedromoncayo.gob.ec"/>
    <hyperlink ref="L32" r:id="rId21" display="documentos@pedromoncayo.gob.ec"/>
    <hyperlink ref="L33" r:id="rId22" display="documentos@pedromoncayo.gob.ec"/>
    <hyperlink ref="L34" r:id="rId23" display="documentos@pedromoncayo.gob.ec"/>
    <hyperlink ref="L5" r:id="rId24" display="documentos@pedromoncayo.gob.ec"/>
    <hyperlink ref="P6" r:id="rId25"/>
    <hyperlink ref="O6" r:id="rId26"/>
    <hyperlink ref="L7" r:id="rId27" display="documentos@pedromoncayo.gob.ec"/>
    <hyperlink ref="L9" r:id="rId28" display="documentos@pedromoncayo.gob.ec"/>
    <hyperlink ref="L10" r:id="rId29" display="documentos@pedromoncayo.gob.ec"/>
    <hyperlink ref="L8" r:id="rId30" display="documentos@pedromoncayo.gob.ec"/>
    <hyperlink ref="L28" r:id="rId31" display="documentos@pedromoncayo.gob.ec"/>
  </hyperlinks>
  <printOptions horizontalCentered="1"/>
  <pageMargins left="0" right="0" top="0.35433070866141736" bottom="0" header="0" footer="0"/>
  <pageSetup scale="30" fitToHeight="6" orientation="landscape" horizontalDpi="1200" verticalDpi="1200" r:id="rId32"/>
  <headerFooter>
    <oddHeader>&amp;R&amp;G</oddHeader>
    <oddFooter>&amp;L&amp;P de  &amp;N&amp;C&amp;"Arial,Negrita"GOBIERNO AUTÓNOMO DESCENTRALIZADO MUNICIPAL DE PEDRO MONCAYO&amp;RLiteral d.- Servicios que ofrece y la forma de acceder a ellos</oddFooter>
  </headerFooter>
  <legacyDrawingHF r:id="rId3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7">
    <pageSetUpPr fitToPage="1"/>
  </sheetPr>
  <dimension ref="A1:AI23"/>
  <sheetViews>
    <sheetView workbookViewId="0">
      <selection activeCell="C9" sqref="C9:D9"/>
    </sheetView>
  </sheetViews>
  <sheetFormatPr baseColWidth="10" defaultColWidth="11.42578125" defaultRowHeight="12.75" x14ac:dyDescent="0.2"/>
  <cols>
    <col min="1" max="1" width="35.28515625" style="262" customWidth="1"/>
    <col min="2" max="2" width="29.42578125" style="262" customWidth="1"/>
    <col min="3" max="3" width="32" style="262" customWidth="1"/>
    <col min="4" max="4" width="44.42578125" style="262" customWidth="1"/>
    <col min="5" max="16384" width="11.42578125" style="262"/>
  </cols>
  <sheetData>
    <row r="1" spans="1:35" ht="29.25" customHeight="1" x14ac:dyDescent="0.2">
      <c r="A1" s="540" t="s">
        <v>20</v>
      </c>
      <c r="B1" s="541"/>
      <c r="C1" s="541"/>
      <c r="D1" s="542"/>
      <c r="E1" s="258"/>
      <c r="F1" s="258"/>
      <c r="G1" s="258"/>
      <c r="H1" s="258"/>
      <c r="I1" s="258"/>
      <c r="J1" s="258"/>
      <c r="K1" s="258"/>
      <c r="L1" s="258"/>
      <c r="M1" s="258"/>
      <c r="N1" s="258"/>
      <c r="O1" s="258"/>
      <c r="P1" s="258"/>
      <c r="Q1" s="258"/>
      <c r="R1" s="258"/>
      <c r="S1" s="258"/>
      <c r="T1" s="258"/>
      <c r="U1" s="258"/>
      <c r="V1" s="258"/>
      <c r="W1" s="258"/>
      <c r="X1" s="258"/>
      <c r="Y1" s="258"/>
      <c r="Z1" s="258"/>
      <c r="AA1" s="258"/>
      <c r="AB1" s="258"/>
      <c r="AC1" s="258"/>
      <c r="AD1" s="258"/>
      <c r="AE1" s="258"/>
      <c r="AF1" s="258"/>
      <c r="AG1" s="258"/>
      <c r="AH1" s="258"/>
      <c r="AI1" s="258"/>
    </row>
    <row r="2" spans="1:35" ht="33.75" customHeight="1" x14ac:dyDescent="0.2">
      <c r="A2" s="543" t="s">
        <v>103</v>
      </c>
      <c r="B2" s="544"/>
      <c r="C2" s="544"/>
      <c r="D2" s="545"/>
      <c r="E2" s="258"/>
      <c r="F2" s="258"/>
      <c r="G2" s="258"/>
      <c r="H2" s="258"/>
      <c r="I2" s="258"/>
      <c r="J2" s="258"/>
      <c r="K2" s="258"/>
      <c r="L2" s="258"/>
      <c r="M2" s="258"/>
      <c r="N2" s="258"/>
      <c r="O2" s="258"/>
      <c r="P2" s="258"/>
      <c r="Q2" s="258"/>
      <c r="R2" s="258"/>
      <c r="S2" s="258"/>
      <c r="T2" s="258"/>
      <c r="U2" s="258"/>
      <c r="V2" s="258"/>
      <c r="W2" s="258"/>
      <c r="X2" s="258"/>
      <c r="Y2" s="258"/>
      <c r="Z2" s="258"/>
      <c r="AA2" s="258"/>
      <c r="AB2" s="258"/>
      <c r="AC2" s="258"/>
      <c r="AD2" s="258"/>
      <c r="AE2" s="258"/>
      <c r="AF2" s="258"/>
      <c r="AG2" s="258"/>
      <c r="AH2" s="258"/>
      <c r="AI2" s="258"/>
    </row>
    <row r="3" spans="1:35" s="278" customFormat="1" ht="54.75" customHeight="1" x14ac:dyDescent="0.25">
      <c r="A3" s="274" t="s">
        <v>104</v>
      </c>
      <c r="B3" s="275" t="s">
        <v>105</v>
      </c>
      <c r="C3" s="241" t="s">
        <v>106</v>
      </c>
      <c r="D3" s="276" t="s">
        <v>107</v>
      </c>
      <c r="E3" s="277"/>
      <c r="F3" s="277"/>
      <c r="G3" s="277"/>
      <c r="H3" s="277"/>
      <c r="I3" s="277"/>
      <c r="J3" s="277"/>
      <c r="K3" s="277"/>
      <c r="L3" s="277"/>
      <c r="M3" s="277"/>
      <c r="N3" s="277"/>
      <c r="O3" s="277"/>
      <c r="P3" s="277"/>
      <c r="Q3" s="277"/>
      <c r="R3" s="277"/>
      <c r="S3" s="277"/>
      <c r="T3" s="277"/>
      <c r="U3" s="277"/>
      <c r="V3" s="277"/>
      <c r="W3" s="277"/>
      <c r="X3" s="277"/>
      <c r="Y3" s="277"/>
      <c r="Z3" s="277"/>
      <c r="AA3" s="277"/>
      <c r="AB3" s="277"/>
      <c r="AC3" s="277"/>
      <c r="AD3" s="277"/>
      <c r="AE3" s="277"/>
      <c r="AF3" s="277"/>
      <c r="AG3" s="277"/>
      <c r="AH3" s="277"/>
      <c r="AI3" s="277"/>
    </row>
    <row r="4" spans="1:35" ht="55.5" customHeight="1" thickBot="1" x14ac:dyDescent="0.25">
      <c r="A4" s="279" t="s">
        <v>775</v>
      </c>
      <c r="B4" s="280" t="s">
        <v>776</v>
      </c>
      <c r="C4" s="281" t="s">
        <v>1658</v>
      </c>
      <c r="D4" s="233" t="s">
        <v>1112</v>
      </c>
      <c r="E4" s="38"/>
      <c r="F4" s="258"/>
      <c r="G4" s="258"/>
      <c r="H4" s="258"/>
      <c r="I4" s="258"/>
      <c r="J4" s="258"/>
      <c r="K4" s="258"/>
      <c r="L4" s="258"/>
      <c r="M4" s="258"/>
      <c r="N4" s="258"/>
      <c r="O4" s="258"/>
      <c r="P4" s="258"/>
      <c r="Q4" s="258"/>
      <c r="R4" s="258"/>
      <c r="S4" s="258"/>
      <c r="T4" s="258"/>
      <c r="U4" s="258"/>
      <c r="V4" s="258"/>
      <c r="W4" s="258"/>
      <c r="X4" s="258"/>
      <c r="Y4" s="258"/>
      <c r="Z4" s="258"/>
      <c r="AA4" s="258"/>
      <c r="AB4" s="258"/>
      <c r="AC4" s="258"/>
      <c r="AD4" s="258"/>
      <c r="AE4" s="258"/>
      <c r="AF4" s="258"/>
      <c r="AG4" s="258"/>
      <c r="AH4" s="258"/>
      <c r="AI4" s="258"/>
    </row>
    <row r="5" spans="1:35" ht="27.75" customHeight="1" x14ac:dyDescent="0.2">
      <c r="A5" s="546" t="s">
        <v>0</v>
      </c>
      <c r="B5" s="547"/>
      <c r="C5" s="548">
        <v>43039</v>
      </c>
      <c r="D5" s="549"/>
      <c r="E5" s="258"/>
      <c r="F5" s="258"/>
      <c r="G5" s="258"/>
      <c r="H5" s="258"/>
      <c r="I5" s="258"/>
      <c r="J5" s="258"/>
      <c r="K5" s="258"/>
      <c r="L5" s="258"/>
      <c r="M5" s="258"/>
      <c r="N5" s="258"/>
      <c r="O5" s="258"/>
      <c r="P5" s="258"/>
      <c r="Q5" s="258"/>
      <c r="R5" s="258"/>
      <c r="S5" s="258"/>
      <c r="T5" s="258"/>
      <c r="U5" s="258"/>
      <c r="V5" s="258"/>
      <c r="W5" s="258"/>
      <c r="X5" s="258"/>
      <c r="Y5" s="258"/>
      <c r="Z5" s="258"/>
      <c r="AA5" s="258"/>
      <c r="AB5" s="258"/>
      <c r="AC5" s="258"/>
      <c r="AD5" s="258"/>
      <c r="AE5" s="258"/>
      <c r="AF5" s="258"/>
      <c r="AG5" s="258"/>
      <c r="AH5" s="258"/>
      <c r="AI5" s="258"/>
    </row>
    <row r="6" spans="1:35" ht="23.25" customHeight="1" x14ac:dyDescent="0.2">
      <c r="A6" s="550" t="s">
        <v>17</v>
      </c>
      <c r="B6" s="551"/>
      <c r="C6" s="523" t="s">
        <v>10</v>
      </c>
      <c r="D6" s="552"/>
      <c r="E6" s="258"/>
      <c r="F6" s="258"/>
      <c r="G6" s="258"/>
      <c r="H6" s="258"/>
      <c r="I6" s="258"/>
      <c r="J6" s="258"/>
      <c r="K6" s="258"/>
      <c r="L6" s="258"/>
      <c r="M6" s="258"/>
      <c r="N6" s="258"/>
      <c r="O6" s="258"/>
      <c r="P6" s="258"/>
      <c r="Q6" s="258"/>
      <c r="R6" s="258"/>
      <c r="S6" s="258"/>
      <c r="T6" s="258"/>
      <c r="U6" s="258"/>
      <c r="V6" s="258"/>
      <c r="W6" s="258"/>
      <c r="X6" s="258"/>
      <c r="Y6" s="258"/>
      <c r="Z6" s="258"/>
      <c r="AA6" s="258"/>
      <c r="AB6" s="258"/>
      <c r="AC6" s="258"/>
      <c r="AD6" s="258"/>
      <c r="AE6" s="258"/>
      <c r="AF6" s="258"/>
      <c r="AG6" s="258"/>
      <c r="AH6" s="258"/>
      <c r="AI6" s="258"/>
    </row>
    <row r="7" spans="1:35" ht="18.75" customHeight="1" x14ac:dyDescent="0.2">
      <c r="A7" s="550" t="s">
        <v>108</v>
      </c>
      <c r="B7" s="557"/>
      <c r="C7" s="523" t="s">
        <v>244</v>
      </c>
      <c r="D7" s="552"/>
      <c r="E7" s="258"/>
      <c r="F7" s="258"/>
      <c r="G7" s="258"/>
      <c r="H7" s="258"/>
      <c r="I7" s="258"/>
      <c r="J7" s="258"/>
      <c r="K7" s="258"/>
      <c r="L7" s="258"/>
      <c r="M7" s="258"/>
      <c r="N7" s="258"/>
      <c r="O7" s="258"/>
      <c r="P7" s="258"/>
      <c r="Q7" s="258"/>
      <c r="R7" s="258"/>
      <c r="S7" s="258"/>
      <c r="T7" s="258"/>
      <c r="U7" s="258"/>
      <c r="V7" s="258"/>
      <c r="W7" s="258"/>
      <c r="X7" s="258"/>
      <c r="Y7" s="258"/>
      <c r="Z7" s="258"/>
      <c r="AA7" s="258"/>
      <c r="AB7" s="258"/>
      <c r="AC7" s="258"/>
      <c r="AD7" s="258"/>
      <c r="AE7" s="258"/>
      <c r="AF7" s="258"/>
      <c r="AG7" s="258"/>
      <c r="AH7" s="258"/>
      <c r="AI7" s="258"/>
    </row>
    <row r="8" spans="1:35" ht="29.25" customHeight="1" x14ac:dyDescent="0.2">
      <c r="A8" s="550" t="s">
        <v>109</v>
      </c>
      <c r="B8" s="557"/>
      <c r="C8" s="523" t="s">
        <v>397</v>
      </c>
      <c r="D8" s="552"/>
      <c r="E8" s="258"/>
      <c r="F8" s="258"/>
      <c r="G8" s="258"/>
      <c r="H8" s="258"/>
      <c r="I8" s="258"/>
      <c r="J8" s="258"/>
      <c r="K8" s="258"/>
      <c r="L8" s="258"/>
      <c r="M8" s="258"/>
      <c r="N8" s="258"/>
      <c r="O8" s="258"/>
      <c r="P8" s="258"/>
      <c r="Q8" s="258"/>
      <c r="R8" s="258"/>
      <c r="S8" s="258"/>
      <c r="T8" s="258"/>
      <c r="U8" s="258"/>
      <c r="V8" s="258"/>
      <c r="W8" s="258"/>
      <c r="X8" s="258"/>
      <c r="Y8" s="258"/>
      <c r="Z8" s="258"/>
      <c r="AA8" s="258"/>
      <c r="AB8" s="258"/>
      <c r="AC8" s="258"/>
      <c r="AD8" s="258"/>
      <c r="AE8" s="258"/>
      <c r="AF8" s="258"/>
      <c r="AG8" s="258"/>
      <c r="AH8" s="258"/>
      <c r="AI8" s="258"/>
    </row>
    <row r="9" spans="1:35" ht="30" customHeight="1" x14ac:dyDescent="0.2">
      <c r="A9" s="550" t="s">
        <v>1</v>
      </c>
      <c r="B9" s="557"/>
      <c r="C9" s="455" t="s">
        <v>245</v>
      </c>
      <c r="D9" s="558"/>
      <c r="E9" s="258"/>
      <c r="F9" s="258"/>
      <c r="G9" s="258"/>
      <c r="H9" s="258"/>
      <c r="I9" s="258"/>
      <c r="J9" s="258"/>
      <c r="K9" s="258"/>
      <c r="L9" s="258"/>
      <c r="M9" s="258"/>
      <c r="N9" s="258"/>
      <c r="O9" s="258"/>
      <c r="P9" s="258"/>
      <c r="Q9" s="258"/>
      <c r="R9" s="258"/>
      <c r="S9" s="258"/>
      <c r="T9" s="258"/>
      <c r="U9" s="258"/>
      <c r="V9" s="258"/>
      <c r="W9" s="258"/>
      <c r="X9" s="258"/>
      <c r="Y9" s="258"/>
      <c r="Z9" s="258"/>
      <c r="AA9" s="258"/>
      <c r="AB9" s="258"/>
      <c r="AC9" s="258"/>
      <c r="AD9" s="258"/>
      <c r="AE9" s="258"/>
      <c r="AF9" s="258"/>
      <c r="AG9" s="258"/>
      <c r="AH9" s="258"/>
      <c r="AI9" s="258"/>
    </row>
    <row r="10" spans="1:35" ht="33" customHeight="1" thickBot="1" x14ac:dyDescent="0.25">
      <c r="A10" s="553" t="s">
        <v>2</v>
      </c>
      <c r="B10" s="554"/>
      <c r="C10" s="555" t="s">
        <v>759</v>
      </c>
      <c r="D10" s="556"/>
      <c r="E10" s="258"/>
      <c r="F10" s="258"/>
      <c r="G10" s="258"/>
      <c r="H10" s="258"/>
      <c r="I10" s="258"/>
      <c r="J10" s="258"/>
      <c r="K10" s="258"/>
      <c r="L10" s="258"/>
      <c r="M10" s="258"/>
      <c r="N10" s="258"/>
      <c r="O10" s="258"/>
      <c r="P10" s="258"/>
      <c r="Q10" s="258"/>
      <c r="R10" s="258"/>
      <c r="S10" s="258"/>
      <c r="T10" s="258"/>
      <c r="U10" s="258"/>
      <c r="V10" s="258"/>
      <c r="W10" s="258"/>
      <c r="X10" s="258"/>
      <c r="Y10" s="258"/>
      <c r="Z10" s="258"/>
      <c r="AA10" s="258"/>
      <c r="AB10" s="258"/>
      <c r="AC10" s="258"/>
      <c r="AD10" s="258"/>
      <c r="AE10" s="258"/>
      <c r="AF10" s="258"/>
      <c r="AG10" s="258"/>
      <c r="AH10" s="258"/>
      <c r="AI10" s="258"/>
    </row>
    <row r="11" spans="1:35" x14ac:dyDescent="0.2">
      <c r="A11" s="258"/>
      <c r="B11" s="258"/>
      <c r="C11" s="258"/>
      <c r="D11" s="258"/>
      <c r="E11" s="258"/>
      <c r="F11" s="258"/>
      <c r="G11" s="258"/>
      <c r="H11" s="258"/>
      <c r="I11" s="258"/>
      <c r="J11" s="258"/>
      <c r="K11" s="258"/>
      <c r="L11" s="258"/>
      <c r="M11" s="258"/>
      <c r="N11" s="258"/>
      <c r="O11" s="258"/>
      <c r="P11" s="258"/>
      <c r="Q11" s="258"/>
      <c r="R11" s="258"/>
      <c r="S11" s="258"/>
      <c r="T11" s="258"/>
      <c r="U11" s="258"/>
      <c r="V11" s="258"/>
      <c r="W11" s="258"/>
      <c r="X11" s="258"/>
      <c r="Y11" s="258"/>
      <c r="Z11" s="258"/>
      <c r="AA11" s="258"/>
      <c r="AB11" s="258"/>
      <c r="AC11" s="258"/>
      <c r="AD11" s="258"/>
      <c r="AE11" s="258"/>
      <c r="AF11" s="258"/>
      <c r="AG11" s="258"/>
      <c r="AH11" s="258"/>
      <c r="AI11" s="258"/>
    </row>
    <row r="12" spans="1:35" x14ac:dyDescent="0.2">
      <c r="A12" s="258"/>
      <c r="B12" s="258"/>
      <c r="C12" s="258"/>
      <c r="D12" s="258"/>
      <c r="E12" s="258"/>
      <c r="F12" s="258"/>
      <c r="G12" s="258"/>
      <c r="H12" s="258"/>
      <c r="I12" s="258"/>
      <c r="J12" s="258"/>
      <c r="K12" s="258"/>
      <c r="L12" s="258"/>
      <c r="M12" s="258"/>
      <c r="N12" s="258"/>
      <c r="O12" s="258"/>
      <c r="P12" s="258"/>
      <c r="Q12" s="258"/>
      <c r="R12" s="258"/>
      <c r="S12" s="258"/>
      <c r="T12" s="258"/>
      <c r="U12" s="258"/>
      <c r="V12" s="258"/>
      <c r="W12" s="258"/>
      <c r="X12" s="258"/>
      <c r="Y12" s="258"/>
      <c r="Z12" s="258"/>
      <c r="AA12" s="258"/>
      <c r="AB12" s="258"/>
      <c r="AC12" s="258"/>
      <c r="AD12" s="258"/>
      <c r="AE12" s="258"/>
      <c r="AF12" s="258"/>
      <c r="AG12" s="258"/>
      <c r="AH12" s="258"/>
      <c r="AI12" s="258"/>
    </row>
    <row r="13" spans="1:35" x14ac:dyDescent="0.2">
      <c r="A13" s="258"/>
      <c r="B13" s="258"/>
      <c r="C13" s="258"/>
      <c r="D13" s="258"/>
      <c r="E13" s="258"/>
      <c r="F13" s="258"/>
      <c r="G13" s="258"/>
      <c r="H13" s="258"/>
      <c r="I13" s="258"/>
      <c r="J13" s="258"/>
      <c r="K13" s="258"/>
      <c r="L13" s="258"/>
      <c r="M13" s="258"/>
      <c r="N13" s="258"/>
      <c r="O13" s="258"/>
      <c r="P13" s="258"/>
      <c r="Q13" s="258"/>
      <c r="R13" s="258"/>
      <c r="S13" s="258"/>
      <c r="T13" s="258"/>
      <c r="U13" s="258"/>
      <c r="V13" s="258"/>
      <c r="W13" s="258"/>
      <c r="X13" s="258"/>
      <c r="Y13" s="258"/>
      <c r="Z13" s="258"/>
      <c r="AA13" s="258"/>
      <c r="AB13" s="258"/>
      <c r="AC13" s="258"/>
      <c r="AD13" s="258"/>
      <c r="AE13" s="258"/>
      <c r="AF13" s="258"/>
      <c r="AG13" s="258"/>
      <c r="AH13" s="258"/>
      <c r="AI13" s="258"/>
    </row>
    <row r="14" spans="1:35" x14ac:dyDescent="0.2">
      <c r="A14" s="258"/>
      <c r="B14" s="258"/>
      <c r="C14" s="258"/>
      <c r="D14" s="258"/>
      <c r="E14" s="258"/>
      <c r="F14" s="258"/>
      <c r="G14" s="258"/>
      <c r="H14" s="258"/>
      <c r="I14" s="258"/>
      <c r="J14" s="258"/>
      <c r="K14" s="258"/>
      <c r="L14" s="258"/>
      <c r="M14" s="258"/>
      <c r="N14" s="258"/>
      <c r="O14" s="258"/>
      <c r="P14" s="258"/>
      <c r="Q14" s="258"/>
      <c r="R14" s="258"/>
      <c r="S14" s="258"/>
      <c r="T14" s="258"/>
      <c r="U14" s="258"/>
      <c r="V14" s="258"/>
      <c r="W14" s="258"/>
      <c r="X14" s="258"/>
      <c r="Y14" s="258"/>
      <c r="Z14" s="258"/>
      <c r="AA14" s="258"/>
      <c r="AB14" s="258"/>
      <c r="AC14" s="258"/>
      <c r="AD14" s="258"/>
      <c r="AE14" s="258"/>
      <c r="AF14" s="258"/>
      <c r="AG14" s="258"/>
      <c r="AH14" s="258"/>
      <c r="AI14" s="258"/>
    </row>
    <row r="15" spans="1:35" x14ac:dyDescent="0.2">
      <c r="A15" s="258"/>
      <c r="B15" s="258"/>
      <c r="C15" s="258"/>
      <c r="D15" s="258"/>
      <c r="E15" s="258"/>
      <c r="F15" s="258"/>
      <c r="G15" s="258"/>
      <c r="H15" s="258"/>
      <c r="I15" s="258"/>
      <c r="J15" s="258"/>
      <c r="K15" s="258"/>
      <c r="L15" s="258"/>
      <c r="M15" s="258"/>
      <c r="N15" s="258"/>
      <c r="O15" s="258"/>
      <c r="P15" s="258"/>
      <c r="Q15" s="258"/>
      <c r="R15" s="258"/>
      <c r="S15" s="258"/>
      <c r="T15" s="258"/>
      <c r="U15" s="258"/>
      <c r="V15" s="258"/>
      <c r="W15" s="258"/>
      <c r="X15" s="258"/>
      <c r="Y15" s="258"/>
      <c r="Z15" s="258"/>
      <c r="AA15" s="258"/>
      <c r="AB15" s="258"/>
      <c r="AC15" s="258"/>
      <c r="AD15" s="258"/>
      <c r="AE15" s="258"/>
      <c r="AF15" s="258"/>
      <c r="AG15" s="258"/>
      <c r="AH15" s="258"/>
      <c r="AI15" s="258"/>
    </row>
    <row r="16" spans="1:35" x14ac:dyDescent="0.2">
      <c r="A16" s="258"/>
      <c r="B16" s="258"/>
      <c r="C16" s="258"/>
      <c r="D16" s="258"/>
      <c r="E16" s="258"/>
      <c r="F16" s="258"/>
      <c r="G16" s="258"/>
      <c r="H16" s="258"/>
      <c r="I16" s="258"/>
      <c r="J16" s="258"/>
      <c r="K16" s="258"/>
      <c r="L16" s="258"/>
      <c r="M16" s="258"/>
      <c r="N16" s="258"/>
      <c r="O16" s="258"/>
      <c r="P16" s="258"/>
      <c r="Q16" s="258"/>
      <c r="R16" s="258"/>
      <c r="S16" s="258"/>
      <c r="T16" s="258"/>
      <c r="U16" s="258"/>
      <c r="V16" s="258"/>
      <c r="W16" s="258"/>
      <c r="X16" s="258"/>
      <c r="Y16" s="258"/>
      <c r="Z16" s="258"/>
      <c r="AA16" s="258"/>
      <c r="AB16" s="258"/>
      <c r="AC16" s="258"/>
      <c r="AD16" s="258"/>
      <c r="AE16" s="258"/>
      <c r="AF16" s="258"/>
      <c r="AG16" s="258"/>
      <c r="AH16" s="258"/>
      <c r="AI16" s="258"/>
    </row>
    <row r="17" spans="1:35" x14ac:dyDescent="0.2">
      <c r="A17" s="258"/>
      <c r="B17" s="258"/>
      <c r="C17" s="258"/>
      <c r="D17" s="258"/>
      <c r="E17" s="258"/>
      <c r="F17" s="258"/>
      <c r="G17" s="258"/>
      <c r="H17" s="258"/>
      <c r="I17" s="258"/>
      <c r="J17" s="258"/>
      <c r="K17" s="258"/>
      <c r="L17" s="258"/>
      <c r="M17" s="258"/>
      <c r="N17" s="258"/>
      <c r="O17" s="258"/>
      <c r="P17" s="258"/>
      <c r="Q17" s="258"/>
      <c r="R17" s="258"/>
      <c r="S17" s="258"/>
      <c r="T17" s="258"/>
      <c r="U17" s="258"/>
      <c r="V17" s="258"/>
      <c r="W17" s="258"/>
      <c r="X17" s="258"/>
      <c r="Y17" s="258"/>
      <c r="Z17" s="258"/>
      <c r="AA17" s="258"/>
      <c r="AB17" s="258"/>
      <c r="AC17" s="258"/>
      <c r="AD17" s="258"/>
      <c r="AE17" s="258"/>
      <c r="AF17" s="258"/>
      <c r="AG17" s="258"/>
      <c r="AH17" s="258"/>
      <c r="AI17" s="258"/>
    </row>
    <row r="18" spans="1:35" x14ac:dyDescent="0.2">
      <c r="A18" s="258"/>
      <c r="B18" s="258"/>
      <c r="C18" s="258"/>
      <c r="D18" s="258"/>
      <c r="E18" s="258"/>
      <c r="F18" s="258"/>
      <c r="G18" s="258"/>
      <c r="H18" s="258"/>
      <c r="I18" s="258"/>
      <c r="J18" s="258"/>
      <c r="K18" s="258"/>
      <c r="L18" s="258"/>
      <c r="M18" s="258"/>
      <c r="N18" s="258"/>
      <c r="O18" s="258"/>
      <c r="P18" s="258"/>
      <c r="Q18" s="258"/>
      <c r="R18" s="258"/>
      <c r="S18" s="258"/>
      <c r="T18" s="258"/>
      <c r="U18" s="258"/>
      <c r="V18" s="258"/>
      <c r="W18" s="258"/>
      <c r="X18" s="258"/>
      <c r="Y18" s="258"/>
      <c r="Z18" s="258"/>
      <c r="AA18" s="258"/>
      <c r="AB18" s="258"/>
      <c r="AC18" s="258"/>
      <c r="AD18" s="258"/>
      <c r="AE18" s="258"/>
      <c r="AF18" s="258"/>
      <c r="AG18" s="258"/>
      <c r="AH18" s="258"/>
      <c r="AI18" s="258"/>
    </row>
    <row r="19" spans="1:35" x14ac:dyDescent="0.2">
      <c r="A19" s="258"/>
      <c r="B19" s="258"/>
      <c r="C19" s="258"/>
      <c r="D19" s="258"/>
      <c r="E19" s="258"/>
      <c r="F19" s="258"/>
      <c r="G19" s="258"/>
      <c r="H19" s="258"/>
      <c r="I19" s="258"/>
      <c r="J19" s="258"/>
      <c r="K19" s="258"/>
      <c r="L19" s="258"/>
      <c r="M19" s="258"/>
      <c r="N19" s="258"/>
      <c r="O19" s="258"/>
      <c r="P19" s="258"/>
      <c r="Q19" s="258"/>
      <c r="R19" s="258"/>
      <c r="S19" s="258"/>
      <c r="T19" s="258"/>
      <c r="U19" s="258"/>
      <c r="V19" s="258"/>
      <c r="W19" s="258"/>
      <c r="X19" s="258"/>
      <c r="Y19" s="258"/>
      <c r="Z19" s="258"/>
      <c r="AA19" s="258"/>
      <c r="AB19" s="258"/>
      <c r="AC19" s="258"/>
      <c r="AD19" s="258"/>
      <c r="AE19" s="258"/>
      <c r="AF19" s="258"/>
      <c r="AG19" s="258"/>
      <c r="AH19" s="258"/>
      <c r="AI19" s="258"/>
    </row>
    <row r="20" spans="1:35" x14ac:dyDescent="0.2">
      <c r="A20" s="258"/>
      <c r="B20" s="258"/>
      <c r="C20" s="258"/>
      <c r="D20" s="258"/>
      <c r="E20" s="258"/>
      <c r="F20" s="258"/>
      <c r="G20" s="258"/>
      <c r="H20" s="258"/>
      <c r="I20" s="258"/>
      <c r="J20" s="258"/>
      <c r="K20" s="258"/>
      <c r="L20" s="258"/>
      <c r="M20" s="258"/>
      <c r="N20" s="258"/>
      <c r="O20" s="258"/>
      <c r="P20" s="258"/>
      <c r="Q20" s="258"/>
      <c r="R20" s="258"/>
      <c r="S20" s="258"/>
      <c r="T20" s="258"/>
      <c r="U20" s="258"/>
      <c r="V20" s="258"/>
      <c r="W20" s="258"/>
      <c r="X20" s="258"/>
      <c r="Y20" s="258"/>
      <c r="Z20" s="258"/>
      <c r="AA20" s="258"/>
      <c r="AB20" s="258"/>
      <c r="AC20" s="258"/>
      <c r="AD20" s="258"/>
      <c r="AE20" s="258"/>
      <c r="AF20" s="258"/>
      <c r="AG20" s="258"/>
      <c r="AH20" s="258"/>
      <c r="AI20" s="258"/>
    </row>
    <row r="21" spans="1:35" x14ac:dyDescent="0.2">
      <c r="A21" s="258"/>
      <c r="B21" s="258"/>
      <c r="C21" s="258"/>
      <c r="D21" s="258"/>
      <c r="E21" s="258"/>
      <c r="F21" s="258"/>
      <c r="G21" s="258"/>
      <c r="H21" s="258"/>
      <c r="I21" s="258"/>
      <c r="J21" s="258"/>
      <c r="K21" s="258"/>
      <c r="L21" s="258"/>
      <c r="M21" s="258"/>
      <c r="N21" s="258"/>
      <c r="O21" s="258"/>
      <c r="P21" s="258"/>
      <c r="Q21" s="258"/>
      <c r="R21" s="258"/>
      <c r="S21" s="258"/>
      <c r="T21" s="258"/>
      <c r="U21" s="258"/>
      <c r="V21" s="258"/>
      <c r="W21" s="258"/>
      <c r="X21" s="258"/>
      <c r="Y21" s="258"/>
      <c r="Z21" s="258"/>
      <c r="AA21" s="258"/>
      <c r="AB21" s="258"/>
      <c r="AC21" s="258"/>
      <c r="AD21" s="258"/>
      <c r="AE21" s="258"/>
      <c r="AF21" s="258"/>
      <c r="AG21" s="258"/>
      <c r="AH21" s="258"/>
      <c r="AI21" s="258"/>
    </row>
    <row r="22" spans="1:35" x14ac:dyDescent="0.2">
      <c r="A22" s="258"/>
      <c r="B22" s="258"/>
      <c r="C22" s="258"/>
      <c r="D22" s="258"/>
      <c r="E22" s="258"/>
      <c r="F22" s="258"/>
      <c r="G22" s="258"/>
      <c r="H22" s="258"/>
      <c r="I22" s="258"/>
      <c r="J22" s="258"/>
      <c r="K22" s="258"/>
      <c r="L22" s="258"/>
      <c r="M22" s="258"/>
      <c r="N22" s="258"/>
      <c r="O22" s="258"/>
      <c r="P22" s="258"/>
      <c r="Q22" s="258"/>
      <c r="R22" s="258"/>
      <c r="S22" s="258"/>
      <c r="T22" s="258"/>
      <c r="U22" s="258"/>
      <c r="V22" s="258"/>
      <c r="W22" s="258"/>
      <c r="X22" s="258"/>
      <c r="Y22" s="258"/>
      <c r="Z22" s="258"/>
      <c r="AA22" s="258"/>
      <c r="AB22" s="258"/>
      <c r="AC22" s="258"/>
      <c r="AD22" s="258"/>
      <c r="AE22" s="258"/>
      <c r="AF22" s="258"/>
      <c r="AG22" s="258"/>
      <c r="AH22" s="258"/>
      <c r="AI22" s="258"/>
    </row>
    <row r="23" spans="1:35" x14ac:dyDescent="0.2">
      <c r="A23" s="258"/>
      <c r="B23" s="258"/>
      <c r="C23" s="258"/>
      <c r="D23" s="258"/>
      <c r="E23" s="258"/>
      <c r="F23" s="258"/>
      <c r="G23" s="258"/>
      <c r="H23" s="258"/>
      <c r="I23" s="258"/>
      <c r="J23" s="258"/>
      <c r="K23" s="258"/>
      <c r="L23" s="258"/>
      <c r="M23" s="258"/>
      <c r="N23" s="258"/>
      <c r="O23" s="258"/>
      <c r="P23" s="258"/>
      <c r="Q23" s="258"/>
      <c r="R23" s="258"/>
      <c r="S23" s="258"/>
      <c r="T23" s="258"/>
      <c r="U23" s="258"/>
      <c r="V23" s="258"/>
      <c r="W23" s="258"/>
      <c r="X23" s="258"/>
      <c r="Y23" s="258"/>
      <c r="Z23" s="258"/>
      <c r="AA23" s="258"/>
      <c r="AB23" s="258"/>
      <c r="AC23" s="258"/>
      <c r="AD23" s="258"/>
      <c r="AE23" s="258"/>
      <c r="AF23" s="258"/>
      <c r="AG23" s="258"/>
      <c r="AH23" s="258"/>
      <c r="AI23" s="258"/>
    </row>
  </sheetData>
  <mergeCells count="14">
    <mergeCell ref="A10:B10"/>
    <mergeCell ref="C10:D10"/>
    <mergeCell ref="A7:B7"/>
    <mergeCell ref="C7:D7"/>
    <mergeCell ref="A8:B8"/>
    <mergeCell ref="C8:D8"/>
    <mergeCell ref="A9:B9"/>
    <mergeCell ref="C9:D9"/>
    <mergeCell ref="A1:D1"/>
    <mergeCell ref="A2:D2"/>
    <mergeCell ref="A5:B5"/>
    <mergeCell ref="C5:D5"/>
    <mergeCell ref="A6:B6"/>
    <mergeCell ref="C6:D6"/>
  </mergeCells>
  <hyperlinks>
    <hyperlink ref="C9" r:id="rId1"/>
    <hyperlink ref="D4" r:id="rId2"/>
  </hyperlinks>
  <printOptions horizontalCentered="1" verticalCentered="1"/>
  <pageMargins left="0" right="0" top="0" bottom="0" header="0" footer="0"/>
  <pageSetup paperSize="9" orientation="landscape" r:id="rId3"/>
  <headerFooter>
    <oddHeader>&amp;R&amp;G</oddHeader>
    <oddFooter>&amp;L&amp;P de &amp;N&amp;C&amp;"Arial,Negrita"GOBIERNO AUTÓNOMO DESCENTRALIZADO MUNICIPAL DE PEDRO MONCAYO&amp;RLiteral e.- Texto íntegro de contratos colectivos vigentes</oddFooter>
  </headerFooter>
  <legacyDrawingHF r:id="rId4"/>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2">
    <pageSetUpPr fitToPage="1"/>
  </sheetPr>
  <dimension ref="A1:AI38"/>
  <sheetViews>
    <sheetView topLeftCell="A16" zoomScaleNormal="100" workbookViewId="0">
      <selection activeCell="A22" sqref="A22:C22"/>
    </sheetView>
  </sheetViews>
  <sheetFormatPr baseColWidth="10" defaultColWidth="11.42578125" defaultRowHeight="12.75" x14ac:dyDescent="0.2"/>
  <cols>
    <col min="1" max="2" width="29.140625" style="52" customWidth="1"/>
    <col min="3" max="3" width="67" style="52" customWidth="1"/>
    <col min="4" max="4" width="49.85546875" style="52" customWidth="1"/>
    <col min="5" max="16384" width="11.42578125" style="52"/>
  </cols>
  <sheetData>
    <row r="1" spans="1:35" ht="34.5" customHeight="1" x14ac:dyDescent="0.2">
      <c r="A1" s="560" t="s">
        <v>20</v>
      </c>
      <c r="B1" s="560"/>
      <c r="C1" s="560"/>
      <c r="D1" s="560"/>
      <c r="E1" s="336"/>
      <c r="F1" s="336"/>
      <c r="G1" s="336"/>
      <c r="H1" s="336"/>
      <c r="I1" s="336"/>
      <c r="J1" s="336"/>
      <c r="K1" s="336"/>
      <c r="L1" s="336"/>
      <c r="M1" s="336"/>
      <c r="N1" s="336"/>
      <c r="O1" s="336"/>
      <c r="P1" s="336"/>
      <c r="Q1" s="336"/>
      <c r="R1" s="336"/>
      <c r="S1" s="336"/>
      <c r="T1" s="336"/>
      <c r="U1" s="336"/>
      <c r="V1" s="336"/>
      <c r="W1" s="336"/>
      <c r="X1" s="336"/>
      <c r="Y1" s="336"/>
      <c r="Z1" s="336"/>
      <c r="AA1" s="336"/>
      <c r="AB1" s="336"/>
      <c r="AC1" s="336"/>
      <c r="AD1" s="336"/>
      <c r="AE1" s="336"/>
      <c r="AF1" s="336"/>
      <c r="AG1" s="336"/>
      <c r="AH1" s="336"/>
      <c r="AI1" s="336"/>
    </row>
    <row r="2" spans="1:35" ht="24" customHeight="1" x14ac:dyDescent="0.2">
      <c r="A2" s="560" t="s">
        <v>110</v>
      </c>
      <c r="B2" s="560"/>
      <c r="C2" s="560"/>
      <c r="D2" s="560"/>
      <c r="E2" s="336"/>
      <c r="F2" s="336"/>
      <c r="G2" s="336"/>
      <c r="H2" s="336"/>
      <c r="I2" s="336"/>
      <c r="J2" s="336"/>
      <c r="K2" s="336"/>
      <c r="L2" s="336"/>
      <c r="M2" s="336"/>
      <c r="N2" s="336"/>
      <c r="O2" s="336"/>
      <c r="P2" s="336"/>
      <c r="Q2" s="336"/>
      <c r="R2" s="336"/>
      <c r="S2" s="336"/>
      <c r="T2" s="336"/>
      <c r="U2" s="336"/>
      <c r="V2" s="336"/>
      <c r="W2" s="336"/>
      <c r="X2" s="336"/>
      <c r="Y2" s="336"/>
      <c r="Z2" s="336"/>
      <c r="AA2" s="336"/>
      <c r="AB2" s="336"/>
      <c r="AC2" s="336"/>
      <c r="AD2" s="336"/>
      <c r="AE2" s="336"/>
      <c r="AF2" s="336"/>
      <c r="AG2" s="336"/>
      <c r="AH2" s="336"/>
      <c r="AI2" s="336"/>
    </row>
    <row r="3" spans="1:35" ht="48" customHeight="1" x14ac:dyDescent="0.2">
      <c r="A3" s="337" t="s">
        <v>111</v>
      </c>
      <c r="B3" s="337" t="s">
        <v>112</v>
      </c>
      <c r="C3" s="337" t="s">
        <v>113</v>
      </c>
      <c r="D3" s="337" t="s">
        <v>114</v>
      </c>
      <c r="E3" s="336"/>
      <c r="F3" s="336"/>
      <c r="G3" s="336"/>
      <c r="H3" s="336"/>
      <c r="I3" s="336"/>
      <c r="J3" s="336"/>
      <c r="K3" s="336"/>
      <c r="L3" s="336"/>
      <c r="M3" s="336"/>
      <c r="N3" s="336"/>
      <c r="O3" s="336"/>
      <c r="P3" s="336"/>
      <c r="Q3" s="336"/>
      <c r="R3" s="336"/>
      <c r="S3" s="336"/>
      <c r="T3" s="336"/>
      <c r="U3" s="336"/>
      <c r="V3" s="336"/>
      <c r="W3" s="336"/>
      <c r="X3" s="336"/>
      <c r="Y3" s="336"/>
      <c r="Z3" s="336"/>
      <c r="AA3" s="336"/>
      <c r="AB3" s="336"/>
      <c r="AC3" s="336"/>
      <c r="AD3" s="336"/>
      <c r="AE3" s="336"/>
      <c r="AF3" s="336"/>
      <c r="AG3" s="336"/>
      <c r="AH3" s="336"/>
      <c r="AI3" s="336"/>
    </row>
    <row r="4" spans="1:35" s="340" customFormat="1" ht="72" customHeight="1" x14ac:dyDescent="0.2">
      <c r="A4" s="338" t="s">
        <v>1113</v>
      </c>
      <c r="B4" s="338" t="s">
        <v>1114</v>
      </c>
      <c r="C4" s="338" t="s">
        <v>1115</v>
      </c>
      <c r="D4" s="371" t="s">
        <v>1116</v>
      </c>
      <c r="E4" s="339"/>
    </row>
    <row r="5" spans="1:35" s="340" customFormat="1" ht="25.5" x14ac:dyDescent="0.2">
      <c r="A5" s="338" t="s">
        <v>1819</v>
      </c>
      <c r="B5" s="338" t="s">
        <v>1118</v>
      </c>
      <c r="C5" s="338" t="s">
        <v>1117</v>
      </c>
      <c r="D5" s="372" t="s">
        <v>1119</v>
      </c>
      <c r="E5" s="339"/>
    </row>
    <row r="6" spans="1:35" s="340" customFormat="1" ht="25.5" x14ac:dyDescent="0.2">
      <c r="A6" s="338" t="s">
        <v>1820</v>
      </c>
      <c r="B6" s="338" t="s">
        <v>1821</v>
      </c>
      <c r="C6" s="338" t="s">
        <v>1822</v>
      </c>
      <c r="D6" s="372" t="s">
        <v>1120</v>
      </c>
      <c r="E6" s="341"/>
    </row>
    <row r="7" spans="1:35" s="340" customFormat="1" ht="25.5" x14ac:dyDescent="0.2">
      <c r="A7" s="338" t="s">
        <v>1121</v>
      </c>
      <c r="B7" s="338" t="s">
        <v>1122</v>
      </c>
      <c r="C7" s="338" t="s">
        <v>1823</v>
      </c>
      <c r="D7" s="372" t="s">
        <v>1123</v>
      </c>
      <c r="E7" s="339"/>
    </row>
    <row r="8" spans="1:35" s="340" customFormat="1" ht="25.5" x14ac:dyDescent="0.2">
      <c r="A8" s="338" t="s">
        <v>1124</v>
      </c>
      <c r="B8" s="338" t="s">
        <v>1125</v>
      </c>
      <c r="C8" s="338" t="s">
        <v>1824</v>
      </c>
      <c r="D8" s="372" t="s">
        <v>1126</v>
      </c>
      <c r="E8" s="339"/>
    </row>
    <row r="9" spans="1:35" s="340" customFormat="1" ht="59.25" customHeight="1" x14ac:dyDescent="0.2">
      <c r="A9" s="342" t="s">
        <v>1825</v>
      </c>
      <c r="B9" s="338" t="s">
        <v>1127</v>
      </c>
      <c r="C9" s="338" t="s">
        <v>1826</v>
      </c>
      <c r="D9" s="372" t="s">
        <v>1128</v>
      </c>
      <c r="E9" s="341"/>
    </row>
    <row r="10" spans="1:35" s="340" customFormat="1" ht="51" x14ac:dyDescent="0.2">
      <c r="A10" s="338" t="s">
        <v>1129</v>
      </c>
      <c r="B10" s="338" t="s">
        <v>1130</v>
      </c>
      <c r="C10" s="338" t="s">
        <v>1131</v>
      </c>
      <c r="D10" s="372" t="s">
        <v>1132</v>
      </c>
      <c r="E10" s="339"/>
    </row>
    <row r="11" spans="1:35" s="340" customFormat="1" ht="38.25" x14ac:dyDescent="0.2">
      <c r="A11" s="338" t="s">
        <v>1133</v>
      </c>
      <c r="B11" s="338" t="s">
        <v>1130</v>
      </c>
      <c r="C11" s="338" t="s">
        <v>1134</v>
      </c>
      <c r="D11" s="372" t="s">
        <v>1135</v>
      </c>
      <c r="E11" s="341"/>
    </row>
    <row r="12" spans="1:35" s="340" customFormat="1" ht="38.25" x14ac:dyDescent="0.2">
      <c r="A12" s="338" t="s">
        <v>979</v>
      </c>
      <c r="B12" s="338" t="s">
        <v>1136</v>
      </c>
      <c r="C12" s="338" t="s">
        <v>1137</v>
      </c>
      <c r="D12" s="372" t="s">
        <v>1138</v>
      </c>
      <c r="E12" s="339"/>
    </row>
    <row r="13" spans="1:35" s="340" customFormat="1" ht="38.25" x14ac:dyDescent="0.2">
      <c r="A13" s="338" t="s">
        <v>1139</v>
      </c>
      <c r="B13" s="338" t="s">
        <v>1140</v>
      </c>
      <c r="C13" s="338" t="s">
        <v>1141</v>
      </c>
      <c r="D13" s="372" t="s">
        <v>1744</v>
      </c>
      <c r="E13" s="339"/>
    </row>
    <row r="14" spans="1:35" s="340" customFormat="1" ht="51" x14ac:dyDescent="0.2">
      <c r="A14" s="338" t="s">
        <v>1142</v>
      </c>
      <c r="B14" s="338" t="s">
        <v>1143</v>
      </c>
      <c r="C14" s="338" t="s">
        <v>1144</v>
      </c>
      <c r="D14" s="372" t="s">
        <v>1745</v>
      </c>
      <c r="E14" s="341"/>
    </row>
    <row r="15" spans="1:35" s="340" customFormat="1" ht="51" x14ac:dyDescent="0.2">
      <c r="A15" s="338" t="s">
        <v>1145</v>
      </c>
      <c r="B15" s="338" t="s">
        <v>1146</v>
      </c>
      <c r="C15" s="338" t="s">
        <v>1147</v>
      </c>
      <c r="D15" s="372" t="s">
        <v>1746</v>
      </c>
      <c r="E15" s="341"/>
    </row>
    <row r="16" spans="1:35" s="340" customFormat="1" ht="38.25" x14ac:dyDescent="0.2">
      <c r="A16" s="338" t="s">
        <v>1827</v>
      </c>
      <c r="B16" s="338" t="s">
        <v>1828</v>
      </c>
      <c r="C16" s="338" t="s">
        <v>1829</v>
      </c>
      <c r="D16" s="373" t="s">
        <v>2096</v>
      </c>
      <c r="E16" s="341"/>
    </row>
    <row r="17" spans="1:35" s="340" customFormat="1" ht="38.25" x14ac:dyDescent="0.2">
      <c r="A17" s="338" t="s">
        <v>1830</v>
      </c>
      <c r="B17" s="338" t="s">
        <v>1831</v>
      </c>
      <c r="C17" s="338" t="s">
        <v>1832</v>
      </c>
      <c r="D17" s="373" t="s">
        <v>2097</v>
      </c>
      <c r="E17" s="341"/>
    </row>
    <row r="18" spans="1:35" s="340" customFormat="1" ht="33" customHeight="1" x14ac:dyDescent="0.2">
      <c r="A18" s="338" t="s">
        <v>1833</v>
      </c>
      <c r="B18" s="338" t="s">
        <v>1834</v>
      </c>
      <c r="C18" s="338" t="s">
        <v>1835</v>
      </c>
      <c r="D18" s="373" t="s">
        <v>2098</v>
      </c>
      <c r="E18" s="341"/>
    </row>
    <row r="19" spans="1:35" s="340" customFormat="1" ht="41.25" customHeight="1" x14ac:dyDescent="0.2">
      <c r="A19" s="338" t="s">
        <v>1836</v>
      </c>
      <c r="B19" s="338" t="s">
        <v>1837</v>
      </c>
      <c r="C19" s="338" t="s">
        <v>1838</v>
      </c>
      <c r="D19" s="373" t="s">
        <v>2099</v>
      </c>
      <c r="E19" s="341"/>
    </row>
    <row r="20" spans="1:35" ht="26.25" customHeight="1" x14ac:dyDescent="0.2">
      <c r="A20" s="559" t="s">
        <v>0</v>
      </c>
      <c r="B20" s="559"/>
      <c r="C20" s="559"/>
      <c r="D20" s="343">
        <v>43039</v>
      </c>
      <c r="E20" s="336"/>
      <c r="F20" s="336"/>
      <c r="G20" s="336"/>
      <c r="H20" s="336"/>
      <c r="I20" s="336"/>
      <c r="J20" s="336"/>
      <c r="K20" s="336"/>
      <c r="L20" s="336"/>
      <c r="M20" s="336"/>
      <c r="N20" s="336"/>
      <c r="O20" s="336"/>
      <c r="P20" s="336"/>
      <c r="Q20" s="336"/>
      <c r="R20" s="336"/>
      <c r="S20" s="336"/>
      <c r="T20" s="336"/>
      <c r="U20" s="336"/>
      <c r="V20" s="336"/>
      <c r="W20" s="336"/>
      <c r="X20" s="336"/>
      <c r="Y20" s="336"/>
      <c r="Z20" s="336"/>
      <c r="AA20" s="336"/>
      <c r="AB20" s="336"/>
      <c r="AC20" s="336"/>
      <c r="AD20" s="336"/>
      <c r="AE20" s="336"/>
      <c r="AF20" s="336"/>
      <c r="AG20" s="336"/>
      <c r="AH20" s="336"/>
      <c r="AI20" s="336"/>
    </row>
    <row r="21" spans="1:35" ht="18.75" customHeight="1" x14ac:dyDescent="0.2">
      <c r="A21" s="559" t="s">
        <v>17</v>
      </c>
      <c r="B21" s="559"/>
      <c r="C21" s="559"/>
      <c r="D21" s="344" t="s">
        <v>10</v>
      </c>
      <c r="E21" s="336"/>
      <c r="F21" s="336"/>
      <c r="G21" s="336"/>
      <c r="H21" s="336"/>
      <c r="I21" s="336"/>
      <c r="J21" s="336"/>
      <c r="K21" s="336"/>
      <c r="L21" s="336"/>
      <c r="M21" s="336"/>
      <c r="N21" s="336"/>
      <c r="O21" s="336"/>
      <c r="P21" s="336"/>
      <c r="Q21" s="336"/>
      <c r="R21" s="336"/>
      <c r="S21" s="336"/>
      <c r="T21" s="336"/>
      <c r="U21" s="336"/>
      <c r="V21" s="336"/>
      <c r="W21" s="336"/>
      <c r="X21" s="336"/>
      <c r="Y21" s="336"/>
      <c r="Z21" s="336"/>
      <c r="AA21" s="336"/>
      <c r="AB21" s="336"/>
      <c r="AC21" s="336"/>
      <c r="AD21" s="336"/>
      <c r="AE21" s="336"/>
      <c r="AF21" s="336"/>
      <c r="AG21" s="336"/>
      <c r="AH21" s="336"/>
      <c r="AI21" s="336"/>
    </row>
    <row r="22" spans="1:35" ht="27.75" customHeight="1" x14ac:dyDescent="0.2">
      <c r="A22" s="559" t="s">
        <v>115</v>
      </c>
      <c r="B22" s="559"/>
      <c r="C22" s="559"/>
      <c r="D22" s="344" t="s">
        <v>1148</v>
      </c>
      <c r="E22" s="336"/>
      <c r="F22" s="336"/>
      <c r="G22" s="336"/>
      <c r="H22" s="336"/>
      <c r="I22" s="336"/>
      <c r="J22" s="336"/>
      <c r="K22" s="336"/>
      <c r="L22" s="336"/>
      <c r="M22" s="336"/>
      <c r="N22" s="336"/>
      <c r="O22" s="336"/>
      <c r="P22" s="336"/>
      <c r="Q22" s="336"/>
      <c r="R22" s="336"/>
      <c r="S22" s="336"/>
      <c r="T22" s="336"/>
      <c r="U22" s="336"/>
      <c r="V22" s="336"/>
      <c r="W22" s="336"/>
      <c r="X22" s="336"/>
      <c r="Y22" s="336"/>
      <c r="Z22" s="336"/>
      <c r="AA22" s="336"/>
      <c r="AB22" s="336"/>
      <c r="AC22" s="336"/>
      <c r="AD22" s="336"/>
      <c r="AE22" s="336"/>
      <c r="AF22" s="336"/>
      <c r="AG22" s="336"/>
      <c r="AH22" s="336"/>
      <c r="AI22" s="336"/>
    </row>
    <row r="23" spans="1:35" ht="20.25" customHeight="1" x14ac:dyDescent="0.2">
      <c r="A23" s="559" t="s">
        <v>116</v>
      </c>
      <c r="B23" s="559"/>
      <c r="C23" s="559"/>
      <c r="D23" s="344" t="s">
        <v>1068</v>
      </c>
      <c r="E23" s="336"/>
      <c r="F23" s="336"/>
      <c r="G23" s="336"/>
      <c r="H23" s="336"/>
      <c r="I23" s="336"/>
      <c r="J23" s="336"/>
      <c r="K23" s="336"/>
      <c r="L23" s="336"/>
      <c r="M23" s="336"/>
      <c r="N23" s="336"/>
      <c r="O23" s="336"/>
      <c r="P23" s="336"/>
      <c r="Q23" s="336"/>
      <c r="R23" s="336"/>
      <c r="S23" s="336"/>
      <c r="T23" s="336"/>
      <c r="U23" s="336"/>
      <c r="V23" s="336"/>
      <c r="W23" s="336"/>
      <c r="X23" s="336"/>
      <c r="Y23" s="336"/>
      <c r="Z23" s="336"/>
      <c r="AA23" s="336"/>
      <c r="AB23" s="336"/>
      <c r="AC23" s="336"/>
      <c r="AD23" s="336"/>
      <c r="AE23" s="336"/>
      <c r="AF23" s="336"/>
      <c r="AG23" s="336"/>
      <c r="AH23" s="336"/>
      <c r="AI23" s="336"/>
    </row>
    <row r="24" spans="1:35" ht="30" customHeight="1" x14ac:dyDescent="0.2">
      <c r="A24" s="559" t="s">
        <v>1</v>
      </c>
      <c r="B24" s="559"/>
      <c r="C24" s="559"/>
      <c r="D24" s="345" t="s">
        <v>430</v>
      </c>
      <c r="E24" s="336"/>
      <c r="F24" s="336"/>
      <c r="G24" s="336"/>
      <c r="H24" s="336"/>
      <c r="I24" s="336"/>
      <c r="J24" s="336"/>
      <c r="K24" s="336"/>
      <c r="L24" s="336"/>
      <c r="M24" s="336"/>
      <c r="N24" s="336"/>
      <c r="O24" s="336"/>
      <c r="P24" s="336"/>
      <c r="Q24" s="336"/>
      <c r="R24" s="336"/>
      <c r="S24" s="336"/>
      <c r="T24" s="336"/>
      <c r="U24" s="336"/>
      <c r="V24" s="336"/>
      <c r="W24" s="336"/>
      <c r="X24" s="336"/>
      <c r="Y24" s="336"/>
      <c r="Z24" s="336"/>
      <c r="AA24" s="336"/>
      <c r="AB24" s="336"/>
      <c r="AC24" s="336"/>
      <c r="AD24" s="336"/>
      <c r="AE24" s="336"/>
      <c r="AF24" s="336"/>
      <c r="AG24" s="336"/>
      <c r="AH24" s="336"/>
      <c r="AI24" s="336"/>
    </row>
    <row r="25" spans="1:35" ht="29.25" customHeight="1" x14ac:dyDescent="0.2">
      <c r="A25" s="559" t="s">
        <v>2</v>
      </c>
      <c r="B25" s="559"/>
      <c r="C25" s="559"/>
      <c r="D25" s="344" t="s">
        <v>1149</v>
      </c>
      <c r="E25" s="336"/>
      <c r="F25" s="336"/>
      <c r="G25" s="336"/>
      <c r="H25" s="336"/>
      <c r="I25" s="336"/>
      <c r="J25" s="336"/>
      <c r="K25" s="336"/>
      <c r="L25" s="336"/>
      <c r="M25" s="336"/>
      <c r="N25" s="336"/>
      <c r="O25" s="336"/>
      <c r="P25" s="336"/>
      <c r="Q25" s="336"/>
      <c r="R25" s="336"/>
      <c r="S25" s="336"/>
      <c r="T25" s="336"/>
      <c r="U25" s="336"/>
      <c r="V25" s="336"/>
      <c r="W25" s="336"/>
      <c r="X25" s="336"/>
      <c r="Y25" s="336"/>
      <c r="Z25" s="336"/>
      <c r="AA25" s="336"/>
      <c r="AB25" s="336"/>
      <c r="AC25" s="336"/>
      <c r="AD25" s="336"/>
      <c r="AE25" s="336"/>
      <c r="AF25" s="336"/>
      <c r="AG25" s="336"/>
      <c r="AH25" s="336"/>
      <c r="AI25" s="336"/>
    </row>
    <row r="26" spans="1:35" x14ac:dyDescent="0.2">
      <c r="A26" s="336"/>
      <c r="B26" s="336"/>
      <c r="C26" s="336"/>
      <c r="D26" s="336"/>
      <c r="E26" s="336"/>
      <c r="F26" s="336"/>
      <c r="G26" s="336"/>
      <c r="H26" s="336"/>
      <c r="I26" s="336"/>
      <c r="J26" s="336"/>
      <c r="K26" s="336"/>
      <c r="L26" s="336"/>
      <c r="M26" s="336"/>
      <c r="N26" s="336"/>
      <c r="O26" s="336"/>
      <c r="P26" s="336"/>
      <c r="Q26" s="336"/>
      <c r="R26" s="336"/>
      <c r="S26" s="336"/>
      <c r="T26" s="336"/>
      <c r="U26" s="336"/>
      <c r="V26" s="336"/>
      <c r="W26" s="336"/>
      <c r="X26" s="336"/>
      <c r="Y26" s="336"/>
      <c r="Z26" s="336"/>
      <c r="AA26" s="336"/>
      <c r="AB26" s="336"/>
      <c r="AC26" s="336"/>
      <c r="AD26" s="336"/>
      <c r="AE26" s="336"/>
      <c r="AF26" s="336"/>
      <c r="AG26" s="336"/>
      <c r="AH26" s="336"/>
      <c r="AI26" s="336"/>
    </row>
    <row r="27" spans="1:35" ht="15" x14ac:dyDescent="0.25">
      <c r="A27" s="346"/>
      <c r="B27" s="336"/>
      <c r="C27" s="336"/>
      <c r="D27" s="336"/>
      <c r="E27" s="336"/>
      <c r="F27" s="336"/>
      <c r="G27" s="336"/>
      <c r="H27" s="336"/>
      <c r="I27" s="336"/>
      <c r="J27" s="336"/>
      <c r="K27" s="336"/>
      <c r="L27" s="336"/>
      <c r="M27" s="336"/>
      <c r="N27" s="336"/>
      <c r="O27" s="336"/>
      <c r="P27" s="336"/>
      <c r="Q27" s="336"/>
      <c r="R27" s="336"/>
      <c r="S27" s="336"/>
      <c r="T27" s="336"/>
      <c r="U27" s="336"/>
      <c r="V27" s="336"/>
      <c r="W27" s="336"/>
      <c r="X27" s="336"/>
      <c r="Y27" s="336"/>
      <c r="Z27" s="336"/>
      <c r="AA27" s="336"/>
      <c r="AB27" s="336"/>
      <c r="AC27" s="336"/>
      <c r="AD27" s="336"/>
      <c r="AE27" s="336"/>
      <c r="AF27" s="336"/>
      <c r="AG27" s="336"/>
      <c r="AH27" s="336"/>
      <c r="AI27" s="336"/>
    </row>
    <row r="28" spans="1:35" x14ac:dyDescent="0.2">
      <c r="A28" s="336"/>
      <c r="B28" s="336"/>
      <c r="C28" s="336"/>
      <c r="D28" s="336"/>
      <c r="E28" s="336"/>
      <c r="F28" s="336"/>
      <c r="G28" s="336"/>
      <c r="H28" s="336"/>
      <c r="I28" s="336"/>
      <c r="J28" s="336"/>
      <c r="K28" s="336"/>
      <c r="L28" s="336"/>
      <c r="M28" s="336"/>
      <c r="N28" s="336"/>
      <c r="O28" s="336"/>
      <c r="P28" s="336"/>
      <c r="Q28" s="336"/>
      <c r="R28" s="336"/>
      <c r="S28" s="336"/>
      <c r="T28" s="336"/>
      <c r="U28" s="336"/>
      <c r="V28" s="336"/>
      <c r="W28" s="336"/>
      <c r="X28" s="336"/>
      <c r="Y28" s="336"/>
      <c r="Z28" s="336"/>
      <c r="AA28" s="336"/>
      <c r="AB28" s="336"/>
      <c r="AC28" s="336"/>
      <c r="AD28" s="336"/>
      <c r="AE28" s="336"/>
      <c r="AF28" s="336"/>
      <c r="AG28" s="336"/>
      <c r="AH28" s="336"/>
      <c r="AI28" s="336"/>
    </row>
    <row r="29" spans="1:35" x14ac:dyDescent="0.2">
      <c r="A29" s="336"/>
      <c r="B29" s="336"/>
      <c r="C29" s="336"/>
      <c r="D29" s="336"/>
      <c r="E29" s="336"/>
      <c r="F29" s="336"/>
      <c r="G29" s="336"/>
      <c r="H29" s="336"/>
      <c r="I29" s="336"/>
      <c r="J29" s="336"/>
      <c r="K29" s="336"/>
      <c r="L29" s="336"/>
      <c r="M29" s="336"/>
      <c r="N29" s="336"/>
      <c r="O29" s="336"/>
      <c r="P29" s="336"/>
      <c r="Q29" s="336"/>
      <c r="R29" s="336"/>
      <c r="S29" s="336"/>
      <c r="T29" s="336"/>
      <c r="U29" s="336"/>
      <c r="V29" s="336"/>
      <c r="W29" s="336"/>
      <c r="X29" s="336"/>
      <c r="Y29" s="336"/>
      <c r="Z29" s="336"/>
      <c r="AA29" s="336"/>
      <c r="AB29" s="336"/>
      <c r="AC29" s="336"/>
      <c r="AD29" s="336"/>
      <c r="AE29" s="336"/>
      <c r="AF29" s="336"/>
      <c r="AG29" s="336"/>
      <c r="AH29" s="336"/>
      <c r="AI29" s="336"/>
    </row>
    <row r="30" spans="1:35" x14ac:dyDescent="0.2">
      <c r="A30" s="336"/>
      <c r="B30" s="336"/>
      <c r="C30" s="336"/>
      <c r="D30" s="336"/>
      <c r="E30" s="336"/>
      <c r="F30" s="336"/>
      <c r="G30" s="336"/>
      <c r="H30" s="336"/>
      <c r="I30" s="336"/>
      <c r="J30" s="336"/>
      <c r="K30" s="336"/>
      <c r="L30" s="336"/>
      <c r="M30" s="336"/>
      <c r="N30" s="336"/>
      <c r="O30" s="336"/>
      <c r="P30" s="336"/>
      <c r="Q30" s="336"/>
      <c r="R30" s="336"/>
      <c r="S30" s="336"/>
      <c r="T30" s="336"/>
      <c r="U30" s="336"/>
      <c r="V30" s="336"/>
      <c r="W30" s="336"/>
      <c r="X30" s="336"/>
      <c r="Y30" s="336"/>
      <c r="Z30" s="336"/>
      <c r="AA30" s="336"/>
      <c r="AB30" s="336"/>
      <c r="AC30" s="336"/>
      <c r="AD30" s="336"/>
      <c r="AE30" s="336"/>
      <c r="AF30" s="336"/>
      <c r="AG30" s="336"/>
      <c r="AH30" s="336"/>
      <c r="AI30" s="336"/>
    </row>
    <row r="31" spans="1:35" x14ac:dyDescent="0.2">
      <c r="A31" s="336"/>
      <c r="B31" s="336"/>
      <c r="C31" s="336"/>
      <c r="D31" s="336"/>
      <c r="E31" s="336"/>
      <c r="F31" s="336"/>
      <c r="G31" s="336"/>
      <c r="H31" s="336"/>
      <c r="I31" s="336"/>
      <c r="J31" s="336"/>
      <c r="K31" s="336"/>
      <c r="L31" s="336"/>
      <c r="M31" s="336"/>
      <c r="N31" s="336"/>
      <c r="O31" s="336"/>
      <c r="P31" s="336"/>
      <c r="Q31" s="336"/>
      <c r="R31" s="336"/>
      <c r="S31" s="336"/>
      <c r="T31" s="336"/>
      <c r="U31" s="336"/>
      <c r="V31" s="336"/>
      <c r="W31" s="336"/>
      <c r="X31" s="336"/>
      <c r="Y31" s="336"/>
      <c r="Z31" s="336"/>
      <c r="AA31" s="336"/>
      <c r="AB31" s="336"/>
      <c r="AC31" s="336"/>
      <c r="AD31" s="336"/>
      <c r="AE31" s="336"/>
      <c r="AF31" s="336"/>
      <c r="AG31" s="336"/>
      <c r="AH31" s="336"/>
      <c r="AI31" s="336"/>
    </row>
    <row r="32" spans="1:35" x14ac:dyDescent="0.2">
      <c r="A32" s="336"/>
      <c r="B32" s="336"/>
      <c r="C32" s="336"/>
      <c r="D32" s="336"/>
      <c r="E32" s="336"/>
      <c r="F32" s="336"/>
      <c r="G32" s="336"/>
      <c r="H32" s="336"/>
      <c r="I32" s="336"/>
      <c r="J32" s="336"/>
      <c r="K32" s="336"/>
      <c r="L32" s="336"/>
      <c r="M32" s="336"/>
      <c r="N32" s="336"/>
      <c r="O32" s="336"/>
      <c r="P32" s="336"/>
      <c r="Q32" s="336"/>
      <c r="R32" s="336"/>
      <c r="S32" s="336"/>
      <c r="T32" s="336"/>
      <c r="U32" s="336"/>
      <c r="V32" s="336"/>
      <c r="W32" s="336"/>
      <c r="X32" s="336"/>
      <c r="Y32" s="336"/>
      <c r="Z32" s="336"/>
      <c r="AA32" s="336"/>
      <c r="AB32" s="336"/>
      <c r="AC32" s="336"/>
      <c r="AD32" s="336"/>
      <c r="AE32" s="336"/>
      <c r="AF32" s="336"/>
      <c r="AG32" s="336"/>
      <c r="AH32" s="336"/>
      <c r="AI32" s="336"/>
    </row>
    <row r="33" spans="1:35" x14ac:dyDescent="0.2">
      <c r="A33" s="336"/>
      <c r="B33" s="336"/>
      <c r="C33" s="336"/>
      <c r="D33" s="336"/>
      <c r="E33" s="336"/>
      <c r="F33" s="336"/>
      <c r="G33" s="336"/>
      <c r="H33" s="336"/>
      <c r="I33" s="336"/>
      <c r="J33" s="336"/>
      <c r="K33" s="336"/>
      <c r="L33" s="336"/>
      <c r="M33" s="336"/>
      <c r="N33" s="336"/>
      <c r="O33" s="336"/>
      <c r="P33" s="336"/>
      <c r="Q33" s="336"/>
      <c r="R33" s="336"/>
      <c r="S33" s="336"/>
      <c r="T33" s="336"/>
      <c r="U33" s="336"/>
      <c r="V33" s="336"/>
      <c r="W33" s="336"/>
      <c r="X33" s="336"/>
      <c r="Y33" s="336"/>
      <c r="Z33" s="336"/>
      <c r="AA33" s="336"/>
      <c r="AB33" s="336"/>
      <c r="AC33" s="336"/>
      <c r="AD33" s="336"/>
      <c r="AE33" s="336"/>
      <c r="AF33" s="336"/>
      <c r="AG33" s="336"/>
      <c r="AH33" s="336"/>
      <c r="AI33" s="336"/>
    </row>
    <row r="34" spans="1:35" x14ac:dyDescent="0.2">
      <c r="A34" s="336"/>
      <c r="B34" s="336"/>
      <c r="C34" s="336"/>
      <c r="D34" s="336"/>
      <c r="E34" s="336"/>
      <c r="F34" s="336"/>
      <c r="G34" s="336"/>
      <c r="H34" s="336"/>
      <c r="I34" s="336"/>
      <c r="J34" s="336"/>
      <c r="K34" s="336"/>
      <c r="L34" s="336"/>
      <c r="M34" s="336"/>
      <c r="N34" s="336"/>
      <c r="O34" s="336"/>
      <c r="P34" s="336"/>
      <c r="Q34" s="336"/>
      <c r="R34" s="336"/>
      <c r="S34" s="336"/>
      <c r="T34" s="336"/>
      <c r="U34" s="336"/>
      <c r="V34" s="336"/>
      <c r="W34" s="336"/>
      <c r="X34" s="336"/>
      <c r="Y34" s="336"/>
      <c r="Z34" s="336"/>
      <c r="AA34" s="336"/>
      <c r="AB34" s="336"/>
      <c r="AC34" s="336"/>
      <c r="AD34" s="336"/>
      <c r="AE34" s="336"/>
      <c r="AF34" s="336"/>
      <c r="AG34" s="336"/>
      <c r="AH34" s="336"/>
      <c r="AI34" s="336"/>
    </row>
    <row r="35" spans="1:35" x14ac:dyDescent="0.2">
      <c r="A35" s="336"/>
      <c r="B35" s="336"/>
      <c r="C35" s="336"/>
      <c r="D35" s="336"/>
      <c r="E35" s="336"/>
      <c r="F35" s="336"/>
      <c r="G35" s="336"/>
      <c r="H35" s="336"/>
      <c r="I35" s="336"/>
      <c r="J35" s="336"/>
      <c r="K35" s="336"/>
      <c r="L35" s="336"/>
      <c r="M35" s="336"/>
      <c r="N35" s="336"/>
      <c r="O35" s="336"/>
      <c r="P35" s="336"/>
      <c r="Q35" s="336"/>
      <c r="R35" s="336"/>
      <c r="S35" s="336"/>
      <c r="T35" s="336"/>
      <c r="U35" s="336"/>
      <c r="V35" s="336"/>
      <c r="W35" s="336"/>
      <c r="X35" s="336"/>
      <c r="Y35" s="336"/>
      <c r="Z35" s="336"/>
      <c r="AA35" s="336"/>
      <c r="AB35" s="336"/>
      <c r="AC35" s="336"/>
      <c r="AD35" s="336"/>
      <c r="AE35" s="336"/>
      <c r="AF35" s="336"/>
      <c r="AG35" s="336"/>
      <c r="AH35" s="336"/>
      <c r="AI35" s="336"/>
    </row>
    <row r="36" spans="1:35" x14ac:dyDescent="0.2">
      <c r="A36" s="336"/>
      <c r="B36" s="336"/>
      <c r="C36" s="336"/>
      <c r="D36" s="336"/>
      <c r="E36" s="336"/>
      <c r="F36" s="336"/>
      <c r="G36" s="336"/>
      <c r="H36" s="336"/>
      <c r="I36" s="336"/>
      <c r="J36" s="336"/>
      <c r="K36" s="336"/>
      <c r="L36" s="336"/>
      <c r="M36" s="336"/>
      <c r="N36" s="336"/>
      <c r="O36" s="336"/>
      <c r="P36" s="336"/>
      <c r="Q36" s="336"/>
      <c r="R36" s="336"/>
      <c r="S36" s="336"/>
      <c r="T36" s="336"/>
      <c r="U36" s="336"/>
      <c r="V36" s="336"/>
      <c r="W36" s="336"/>
      <c r="X36" s="336"/>
      <c r="Y36" s="336"/>
      <c r="Z36" s="336"/>
      <c r="AA36" s="336"/>
      <c r="AB36" s="336"/>
      <c r="AC36" s="336"/>
      <c r="AD36" s="336"/>
      <c r="AE36" s="336"/>
      <c r="AF36" s="336"/>
      <c r="AG36" s="336"/>
      <c r="AH36" s="336"/>
      <c r="AI36" s="336"/>
    </row>
    <row r="37" spans="1:35" x14ac:dyDescent="0.2">
      <c r="A37" s="336"/>
      <c r="B37" s="336"/>
      <c r="C37" s="336"/>
      <c r="D37" s="336"/>
      <c r="E37" s="336"/>
      <c r="F37" s="336"/>
      <c r="G37" s="336"/>
      <c r="H37" s="336"/>
      <c r="I37" s="336"/>
      <c r="J37" s="336"/>
      <c r="K37" s="336"/>
      <c r="L37" s="336"/>
      <c r="M37" s="336"/>
      <c r="N37" s="336"/>
      <c r="O37" s="336"/>
      <c r="P37" s="336"/>
      <c r="Q37" s="336"/>
      <c r="R37" s="336"/>
      <c r="S37" s="336"/>
      <c r="T37" s="336"/>
      <c r="U37" s="336"/>
      <c r="V37" s="336"/>
      <c r="W37" s="336"/>
      <c r="X37" s="336"/>
      <c r="Y37" s="336"/>
      <c r="Z37" s="336"/>
      <c r="AA37" s="336"/>
      <c r="AB37" s="336"/>
      <c r="AC37" s="336"/>
      <c r="AD37" s="336"/>
      <c r="AE37" s="336"/>
      <c r="AF37" s="336"/>
      <c r="AG37" s="336"/>
      <c r="AH37" s="336"/>
      <c r="AI37" s="336"/>
    </row>
    <row r="38" spans="1:35" x14ac:dyDescent="0.2">
      <c r="A38" s="336"/>
      <c r="B38" s="336"/>
      <c r="C38" s="336"/>
      <c r="D38" s="336"/>
      <c r="E38" s="336"/>
      <c r="F38" s="336"/>
      <c r="G38" s="336"/>
      <c r="H38" s="336"/>
      <c r="I38" s="336"/>
      <c r="J38" s="336"/>
      <c r="K38" s="336"/>
      <c r="L38" s="336"/>
      <c r="M38" s="336"/>
      <c r="N38" s="336"/>
      <c r="O38" s="336"/>
      <c r="P38" s="336"/>
      <c r="Q38" s="336"/>
      <c r="R38" s="336"/>
      <c r="S38" s="336"/>
      <c r="T38" s="336"/>
      <c r="U38" s="336"/>
      <c r="V38" s="336"/>
      <c r="W38" s="336"/>
      <c r="X38" s="336"/>
      <c r="Y38" s="336"/>
      <c r="Z38" s="336"/>
      <c r="AA38" s="336"/>
      <c r="AB38" s="336"/>
      <c r="AC38" s="336"/>
      <c r="AD38" s="336"/>
      <c r="AE38" s="336"/>
      <c r="AF38" s="336"/>
      <c r="AG38" s="336"/>
      <c r="AH38" s="336"/>
      <c r="AI38" s="336"/>
    </row>
  </sheetData>
  <mergeCells count="8">
    <mergeCell ref="A24:C24"/>
    <mergeCell ref="A25:C25"/>
    <mergeCell ref="A1:D1"/>
    <mergeCell ref="A2:D2"/>
    <mergeCell ref="A20:C20"/>
    <mergeCell ref="A21:C21"/>
    <mergeCell ref="A22:C22"/>
    <mergeCell ref="A23:C23"/>
  </mergeCells>
  <hyperlinks>
    <hyperlink ref="D4" r:id="rId1"/>
    <hyperlink ref="D5" r:id="rId2"/>
    <hyperlink ref="D13" r:id="rId3" display="24 Certificado Avaluos (adquirir en ventanilla)"/>
    <hyperlink ref="D14" r:id="rId4" display="25 Aviso de alcabalas"/>
    <hyperlink ref="D15" r:id="rId5" display="27 Adjudicacion de excentes"/>
    <hyperlink ref="D6" r:id="rId6"/>
    <hyperlink ref="D7" r:id="rId7"/>
    <hyperlink ref="D8" r:id="rId8"/>
    <hyperlink ref="D9" r:id="rId9"/>
    <hyperlink ref="D10" r:id="rId10"/>
    <hyperlink ref="D11" r:id="rId11"/>
    <hyperlink ref="D12" r:id="rId12"/>
    <hyperlink ref="D24" r:id="rId13"/>
    <hyperlink ref="D16:D19" r:id="rId14" display="27 Adjudicacion de excentes"/>
    <hyperlink ref="D16" r:id="rId15" display="Inventario Patrimonial"/>
    <hyperlink ref="D17" r:id="rId16" display="24 Adjudicacion de excentes"/>
    <hyperlink ref="D18" r:id="rId17" display="24 Adjudicacion de excentes"/>
    <hyperlink ref="D19" r:id="rId18" display="24 Adjudicacion de excentes"/>
  </hyperlinks>
  <printOptions horizontalCentered="1"/>
  <pageMargins left="0.19685039370078741" right="0" top="0.59055118110236227" bottom="0.59055118110236227" header="0" footer="0"/>
  <pageSetup paperSize="9" scale="84" fitToHeight="10" orientation="landscape" r:id="rId19"/>
  <headerFooter>
    <oddHeader>&amp;R&amp;G</oddHeader>
    <oddFooter>&amp;L&amp;P de &amp;N&amp;C&amp;"Arial,Negrita"GOBIERNO AUTÓNOMO DESCENTRALIZADO MUNICIPAL DE PEDRO MONCAYO&amp;RLiteral f1.- Formularios o formatos de solicitudes</oddFooter>
  </headerFooter>
  <legacyDrawingHF r:id="rId2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9">
    <pageSetUpPr fitToPage="1"/>
  </sheetPr>
  <dimension ref="A1"/>
  <sheetViews>
    <sheetView topLeftCell="A19" workbookViewId="0">
      <selection activeCell="E37" sqref="E37"/>
    </sheetView>
  </sheetViews>
  <sheetFormatPr baseColWidth="10" defaultRowHeight="12.75" x14ac:dyDescent="0.2"/>
  <sheetData/>
  <printOptions horizontalCentered="1" verticalCentered="1"/>
  <pageMargins left="0.70866141732283472" right="0.70866141732283472" top="0.74803149606299213" bottom="0.74803149606299213" header="0.31496062992125984" footer="0.31496062992125984"/>
  <pageSetup paperSize="9" orientation="portrait" r:id="rId1"/>
  <headerFooter>
    <oddFooter>&amp;L&amp;P de &amp;N&amp;RLiteral f2</oddFooter>
  </headerFooter>
  <drawing r:id="rId2"/>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0">
    <tabColor theme="0" tint="-0.34998626667073579"/>
    <pageSetUpPr fitToPage="1"/>
  </sheetPr>
  <dimension ref="A1:AK34"/>
  <sheetViews>
    <sheetView topLeftCell="D4" workbookViewId="0">
      <selection activeCell="E21" sqref="E21:F21"/>
    </sheetView>
  </sheetViews>
  <sheetFormatPr baseColWidth="10" defaultRowHeight="12.75" x14ac:dyDescent="0.2"/>
  <cols>
    <col min="1" max="2" width="18.42578125" customWidth="1"/>
    <col min="3" max="3" width="19" customWidth="1"/>
    <col min="4" max="4" width="21.5703125" customWidth="1"/>
    <col min="5" max="5" width="24.42578125" customWidth="1"/>
    <col min="6" max="6" width="67.140625" customWidth="1"/>
    <col min="7" max="7" width="2.28515625" customWidth="1"/>
    <col min="8" max="8" width="22.7109375" customWidth="1"/>
  </cols>
  <sheetData>
    <row r="1" spans="1:37" ht="29.25" customHeight="1" x14ac:dyDescent="0.2">
      <c r="A1" s="465" t="s">
        <v>20</v>
      </c>
      <c r="B1" s="465"/>
      <c r="C1" s="465"/>
      <c r="D1" s="465"/>
      <c r="E1" s="465"/>
      <c r="F1" s="465"/>
      <c r="G1" s="29"/>
      <c r="H1" s="29"/>
      <c r="I1" s="29"/>
      <c r="J1" s="29"/>
      <c r="K1" s="29"/>
      <c r="L1" s="29"/>
      <c r="M1" s="29"/>
      <c r="N1" s="29"/>
      <c r="O1" s="29"/>
      <c r="P1" s="29"/>
      <c r="Q1" s="29"/>
      <c r="R1" s="29"/>
      <c r="S1" s="29"/>
      <c r="T1" s="29"/>
      <c r="U1" s="29"/>
      <c r="V1" s="29"/>
      <c r="W1" s="29"/>
      <c r="X1" s="29"/>
      <c r="Y1" s="29"/>
      <c r="Z1" s="29"/>
      <c r="AA1" s="29"/>
      <c r="AB1" s="29"/>
      <c r="AC1" s="29"/>
      <c r="AD1" s="29"/>
      <c r="AE1" s="29"/>
      <c r="AF1" s="29"/>
      <c r="AG1" s="29"/>
      <c r="AH1" s="29"/>
      <c r="AI1" s="29"/>
      <c r="AJ1" s="29"/>
      <c r="AK1" s="29"/>
    </row>
    <row r="2" spans="1:37" ht="57" customHeight="1" x14ac:dyDescent="0.2">
      <c r="A2" s="465" t="s">
        <v>117</v>
      </c>
      <c r="B2" s="465"/>
      <c r="C2" s="465"/>
      <c r="D2" s="465"/>
      <c r="E2" s="465"/>
      <c r="F2" s="465"/>
      <c r="G2" s="29"/>
      <c r="H2" s="29"/>
      <c r="I2" s="29"/>
      <c r="J2" s="29"/>
      <c r="K2" s="29"/>
      <c r="L2" s="29"/>
      <c r="M2" s="29"/>
      <c r="N2" s="29"/>
      <c r="O2" s="29"/>
      <c r="P2" s="29"/>
      <c r="Q2" s="29"/>
      <c r="R2" s="29"/>
      <c r="S2" s="29"/>
      <c r="T2" s="29"/>
      <c r="U2" s="29"/>
      <c r="V2" s="29"/>
      <c r="W2" s="29"/>
      <c r="X2" s="29"/>
      <c r="Y2" s="29"/>
      <c r="Z2" s="29"/>
      <c r="AA2" s="29"/>
      <c r="AB2" s="29"/>
      <c r="AC2" s="29"/>
      <c r="AD2" s="29"/>
      <c r="AE2" s="29"/>
      <c r="AF2" s="29"/>
      <c r="AG2" s="29"/>
      <c r="AH2" s="29"/>
      <c r="AI2" s="29"/>
      <c r="AJ2" s="29"/>
      <c r="AK2" s="29"/>
    </row>
    <row r="3" spans="1:37" ht="42.75" customHeight="1" x14ac:dyDescent="0.2">
      <c r="A3" s="478" t="s">
        <v>118</v>
      </c>
      <c r="B3" s="478"/>
      <c r="C3" s="478"/>
      <c r="D3" s="478"/>
      <c r="E3" s="478"/>
      <c r="F3" s="478"/>
      <c r="G3" s="29"/>
      <c r="H3" s="29"/>
      <c r="I3" s="29"/>
      <c r="J3" s="29"/>
      <c r="K3" s="29"/>
      <c r="L3" s="29"/>
      <c r="M3" s="29"/>
      <c r="N3" s="29"/>
      <c r="O3" s="29"/>
      <c r="P3" s="29"/>
      <c r="Q3" s="29"/>
      <c r="R3" s="29"/>
      <c r="S3" s="29"/>
      <c r="T3" s="29"/>
      <c r="U3" s="29"/>
      <c r="V3" s="29"/>
      <c r="W3" s="29"/>
      <c r="X3" s="29"/>
      <c r="Y3" s="29"/>
      <c r="Z3" s="29"/>
      <c r="AA3" s="29"/>
      <c r="AB3" s="29"/>
      <c r="AC3" s="29"/>
      <c r="AD3" s="29"/>
      <c r="AE3" s="29"/>
      <c r="AF3" s="29"/>
      <c r="AG3" s="29"/>
      <c r="AH3" s="29"/>
      <c r="AI3" s="29"/>
      <c r="AJ3" s="29"/>
      <c r="AK3" s="29"/>
    </row>
    <row r="4" spans="1:37" s="21" customFormat="1" ht="48.75" customHeight="1" x14ac:dyDescent="0.25">
      <c r="A4" s="149" t="s">
        <v>119</v>
      </c>
      <c r="B4" s="149" t="s">
        <v>120</v>
      </c>
      <c r="C4" s="149" t="s">
        <v>121</v>
      </c>
      <c r="D4" s="149" t="s">
        <v>122</v>
      </c>
      <c r="E4" s="149" t="s">
        <v>123</v>
      </c>
      <c r="F4" s="149" t="s">
        <v>124</v>
      </c>
      <c r="G4" s="20"/>
      <c r="H4" s="20"/>
      <c r="I4" s="20"/>
      <c r="J4" s="20"/>
      <c r="K4" s="20"/>
      <c r="L4" s="20"/>
      <c r="M4" s="20"/>
      <c r="N4" s="20"/>
      <c r="O4" s="20"/>
      <c r="P4" s="20"/>
      <c r="Q4" s="20"/>
      <c r="R4" s="20"/>
      <c r="S4" s="20"/>
      <c r="T4" s="20"/>
      <c r="U4" s="20"/>
      <c r="V4" s="20"/>
      <c r="W4" s="20"/>
      <c r="X4" s="20"/>
      <c r="Y4" s="20"/>
      <c r="Z4" s="20"/>
      <c r="AA4" s="20"/>
      <c r="AB4" s="20"/>
      <c r="AC4" s="20"/>
      <c r="AD4" s="20"/>
      <c r="AE4" s="20"/>
      <c r="AF4" s="20"/>
      <c r="AG4" s="20"/>
      <c r="AH4" s="20"/>
      <c r="AI4" s="20"/>
      <c r="AJ4" s="20"/>
      <c r="AK4" s="20"/>
    </row>
    <row r="5" spans="1:37" ht="30" customHeight="1" x14ac:dyDescent="0.2">
      <c r="A5" s="152" t="s">
        <v>125</v>
      </c>
      <c r="B5" s="152">
        <v>4525840.8</v>
      </c>
      <c r="C5" s="152">
        <v>2101974.15</v>
      </c>
      <c r="D5" s="147" t="s">
        <v>1310</v>
      </c>
      <c r="E5" s="163">
        <f>C5/B5</f>
        <v>0.46443837573782976</v>
      </c>
      <c r="F5" s="563" t="s">
        <v>1747</v>
      </c>
      <c r="G5" s="29"/>
      <c r="H5" s="29"/>
      <c r="I5" s="29"/>
      <c r="J5" s="29"/>
      <c r="K5" s="29"/>
      <c r="L5" s="29"/>
      <c r="M5" s="29"/>
      <c r="N5" s="29"/>
      <c r="O5" s="29"/>
      <c r="P5" s="29"/>
      <c r="Q5" s="29"/>
      <c r="R5" s="29"/>
      <c r="S5" s="29"/>
      <c r="T5" s="29"/>
      <c r="U5" s="29"/>
      <c r="V5" s="29"/>
      <c r="W5" s="29"/>
      <c r="X5" s="29"/>
      <c r="Y5" s="29"/>
      <c r="Z5" s="29"/>
      <c r="AA5" s="29"/>
      <c r="AB5" s="29"/>
      <c r="AC5" s="29"/>
      <c r="AD5" s="29"/>
      <c r="AE5" s="29"/>
      <c r="AF5" s="29"/>
      <c r="AG5" s="29"/>
      <c r="AH5" s="29"/>
      <c r="AI5" s="29"/>
      <c r="AJ5" s="29"/>
      <c r="AK5" s="29"/>
    </row>
    <row r="6" spans="1:37" ht="30" customHeight="1" x14ac:dyDescent="0.2">
      <c r="A6" s="152" t="s">
        <v>126</v>
      </c>
      <c r="B6" s="152">
        <v>15101608.9</v>
      </c>
      <c r="C6" s="152">
        <v>17525475.550000001</v>
      </c>
      <c r="D6" s="147" t="s">
        <v>1311</v>
      </c>
      <c r="E6" s="163">
        <v>1</v>
      </c>
      <c r="F6" s="563"/>
      <c r="G6" s="304" t="s">
        <v>2064</v>
      </c>
      <c r="H6" s="146"/>
      <c r="I6" s="29"/>
      <c r="J6" s="29"/>
      <c r="K6" s="29"/>
      <c r="L6" s="29"/>
      <c r="M6" s="29"/>
      <c r="N6" s="29"/>
      <c r="O6" s="29"/>
      <c r="P6" s="29"/>
      <c r="Q6" s="29"/>
      <c r="R6" s="29"/>
      <c r="S6" s="29"/>
      <c r="T6" s="29"/>
      <c r="U6" s="29"/>
      <c r="V6" s="29"/>
      <c r="W6" s="29"/>
      <c r="X6" s="29"/>
      <c r="Y6" s="29"/>
      <c r="Z6" s="29"/>
      <c r="AA6" s="29"/>
      <c r="AB6" s="29"/>
      <c r="AC6" s="29"/>
      <c r="AD6" s="29"/>
      <c r="AE6" s="29"/>
      <c r="AF6" s="29"/>
      <c r="AG6" s="29"/>
      <c r="AH6" s="29"/>
      <c r="AI6" s="29"/>
      <c r="AJ6" s="29"/>
      <c r="AK6" s="29"/>
    </row>
    <row r="7" spans="1:37" ht="30" customHeight="1" x14ac:dyDescent="0.2">
      <c r="A7" s="160" t="s">
        <v>127</v>
      </c>
      <c r="B7" s="161">
        <f>SUM(B5:B6)</f>
        <v>19627449.699999999</v>
      </c>
      <c r="C7" s="161">
        <f>SUM(C5:C6)</f>
        <v>19627449.699999999</v>
      </c>
      <c r="D7" s="564">
        <f>C7/B7</f>
        <v>1</v>
      </c>
      <c r="E7" s="564"/>
      <c r="F7" s="563"/>
      <c r="G7" s="29"/>
      <c r="H7" s="29"/>
      <c r="I7" s="29"/>
      <c r="J7" s="29"/>
      <c r="K7" s="29"/>
      <c r="L7" s="29"/>
      <c r="M7" s="29"/>
      <c r="N7" s="29"/>
      <c r="O7" s="29"/>
      <c r="P7" s="29"/>
      <c r="Q7" s="29"/>
      <c r="R7" s="29"/>
      <c r="S7" s="29"/>
      <c r="T7" s="29"/>
      <c r="U7" s="29"/>
      <c r="V7" s="29"/>
      <c r="W7" s="29"/>
      <c r="X7" s="29"/>
      <c r="Y7" s="29"/>
      <c r="Z7" s="29"/>
      <c r="AA7" s="29"/>
      <c r="AB7" s="29"/>
      <c r="AC7" s="29"/>
      <c r="AD7" s="29"/>
      <c r="AE7" s="29"/>
      <c r="AF7" s="29"/>
      <c r="AG7" s="29"/>
      <c r="AH7" s="29"/>
      <c r="AI7" s="29"/>
      <c r="AJ7" s="29"/>
      <c r="AK7" s="29"/>
    </row>
    <row r="8" spans="1:37" s="21" customFormat="1" ht="38.25" customHeight="1" x14ac:dyDescent="0.25">
      <c r="A8" s="478" t="s">
        <v>128</v>
      </c>
      <c r="B8" s="478"/>
      <c r="C8" s="478"/>
      <c r="D8" s="478"/>
      <c r="E8" s="478"/>
      <c r="F8" s="478"/>
      <c r="G8" s="20"/>
      <c r="H8" s="20"/>
      <c r="I8" s="20"/>
      <c r="J8" s="20"/>
      <c r="K8" s="20"/>
      <c r="L8" s="20"/>
      <c r="M8" s="20"/>
      <c r="N8" s="20"/>
      <c r="O8" s="20"/>
      <c r="P8" s="20"/>
      <c r="Q8" s="20"/>
      <c r="R8" s="20"/>
      <c r="S8" s="20"/>
      <c r="T8" s="20"/>
      <c r="U8" s="20"/>
      <c r="V8" s="20"/>
      <c r="W8" s="20"/>
      <c r="X8" s="20"/>
      <c r="Y8" s="20"/>
      <c r="Z8" s="20"/>
      <c r="AA8" s="20"/>
      <c r="AB8" s="20"/>
      <c r="AC8" s="20"/>
      <c r="AD8" s="20"/>
      <c r="AE8" s="20"/>
      <c r="AF8" s="20"/>
      <c r="AG8" s="20"/>
      <c r="AH8" s="20"/>
      <c r="AI8" s="20"/>
      <c r="AJ8" s="20"/>
      <c r="AK8" s="20"/>
    </row>
    <row r="9" spans="1:37" s="21" customFormat="1" ht="34.5" customHeight="1" x14ac:dyDescent="0.25">
      <c r="A9" s="149" t="s">
        <v>119</v>
      </c>
      <c r="B9" s="149" t="s">
        <v>120</v>
      </c>
      <c r="C9" s="149" t="s">
        <v>121</v>
      </c>
      <c r="D9" s="149" t="s">
        <v>122</v>
      </c>
      <c r="E9" s="149" t="s">
        <v>123</v>
      </c>
      <c r="F9" s="149" t="s">
        <v>129</v>
      </c>
      <c r="G9" s="20"/>
      <c r="H9" s="20"/>
      <c r="I9" s="20"/>
      <c r="J9" s="20"/>
      <c r="K9" s="20"/>
      <c r="L9" s="20"/>
      <c r="M9" s="20"/>
      <c r="N9" s="20"/>
      <c r="O9" s="20"/>
      <c r="P9" s="20"/>
      <c r="Q9" s="20"/>
      <c r="R9" s="20"/>
      <c r="S9" s="20"/>
      <c r="T9" s="20"/>
      <c r="U9" s="20"/>
      <c r="V9" s="20"/>
      <c r="W9" s="20"/>
      <c r="X9" s="20"/>
      <c r="Y9" s="20"/>
      <c r="Z9" s="20"/>
      <c r="AA9" s="20"/>
      <c r="AB9" s="20"/>
      <c r="AC9" s="20"/>
      <c r="AD9" s="20"/>
      <c r="AE9" s="20"/>
      <c r="AF9" s="20"/>
      <c r="AG9" s="20"/>
      <c r="AH9" s="20"/>
      <c r="AI9" s="20"/>
      <c r="AJ9" s="20"/>
      <c r="AK9" s="20"/>
    </row>
    <row r="10" spans="1:37" s="21" customFormat="1" ht="30" customHeight="1" x14ac:dyDescent="0.25">
      <c r="A10" s="152" t="s">
        <v>125</v>
      </c>
      <c r="B10" s="152">
        <v>3946214.83</v>
      </c>
      <c r="C10" s="152">
        <v>1562689.96</v>
      </c>
      <c r="D10" s="147" t="s">
        <v>1310</v>
      </c>
      <c r="E10" s="163">
        <f>C10/B10</f>
        <v>0.39599718396476652</v>
      </c>
      <c r="F10" s="563" t="s">
        <v>1720</v>
      </c>
      <c r="G10" s="20"/>
      <c r="H10" s="20"/>
      <c r="I10" s="20"/>
      <c r="J10" s="20"/>
      <c r="K10" s="20"/>
      <c r="L10" s="20"/>
      <c r="M10" s="20"/>
      <c r="N10" s="20"/>
      <c r="O10" s="20"/>
      <c r="P10" s="20"/>
      <c r="Q10" s="20"/>
      <c r="R10" s="20"/>
      <c r="S10" s="20"/>
      <c r="T10" s="20"/>
      <c r="U10" s="20"/>
      <c r="V10" s="20"/>
      <c r="W10" s="20"/>
      <c r="X10" s="20"/>
      <c r="Y10" s="20"/>
      <c r="Z10" s="20"/>
      <c r="AA10" s="20"/>
      <c r="AB10" s="20"/>
      <c r="AC10" s="20"/>
      <c r="AD10" s="20"/>
      <c r="AE10" s="20"/>
      <c r="AF10" s="20"/>
      <c r="AG10" s="20"/>
      <c r="AH10" s="20"/>
      <c r="AI10" s="20"/>
      <c r="AJ10" s="20"/>
      <c r="AK10" s="20"/>
    </row>
    <row r="11" spans="1:37" s="21" customFormat="1" ht="30" customHeight="1" x14ac:dyDescent="0.25">
      <c r="A11" s="152" t="s">
        <v>126</v>
      </c>
      <c r="B11" s="152">
        <f>4440862.21+2184714.68</f>
        <v>6625576.8900000006</v>
      </c>
      <c r="C11" s="152">
        <f>7212128.06+117523.57+686267.1</f>
        <v>8015918.7299999995</v>
      </c>
      <c r="D11" s="147" t="s">
        <v>1311</v>
      </c>
      <c r="E11" s="163">
        <v>1</v>
      </c>
      <c r="F11" s="563"/>
      <c r="G11" s="20"/>
      <c r="H11" s="304" t="s">
        <v>2063</v>
      </c>
      <c r="I11" s="20"/>
      <c r="J11" s="20"/>
      <c r="K11" s="20"/>
      <c r="L11" s="20"/>
      <c r="M11" s="20"/>
      <c r="N11" s="20"/>
      <c r="O11" s="20"/>
      <c r="P11" s="20"/>
      <c r="Q11" s="20"/>
      <c r="R11" s="20"/>
      <c r="S11" s="20"/>
      <c r="T11" s="20"/>
      <c r="U11" s="20"/>
      <c r="V11" s="20"/>
      <c r="W11" s="20"/>
      <c r="X11" s="20"/>
      <c r="Y11" s="20"/>
      <c r="Z11" s="20"/>
      <c r="AA11" s="20"/>
      <c r="AB11" s="20"/>
      <c r="AC11" s="20"/>
      <c r="AD11" s="20"/>
      <c r="AE11" s="20"/>
      <c r="AF11" s="20"/>
      <c r="AG11" s="20"/>
      <c r="AH11" s="20"/>
      <c r="AI11" s="20"/>
      <c r="AJ11" s="20"/>
      <c r="AK11" s="20"/>
    </row>
    <row r="12" spans="1:37" s="21" customFormat="1" ht="30" customHeight="1" x14ac:dyDescent="0.25">
      <c r="A12" s="160" t="s">
        <v>127</v>
      </c>
      <c r="B12" s="161">
        <f>SUM(B10:B11)</f>
        <v>10571791.720000001</v>
      </c>
      <c r="C12" s="161">
        <f>SUM(C10:C11)</f>
        <v>9578608.6899999995</v>
      </c>
      <c r="D12" s="564">
        <f>C12/B12</f>
        <v>0.90605348115957762</v>
      </c>
      <c r="E12" s="564"/>
      <c r="F12" s="563"/>
      <c r="G12" s="20"/>
      <c r="H12" s="20"/>
      <c r="I12" s="20"/>
      <c r="J12" s="20"/>
      <c r="K12" s="20"/>
      <c r="L12" s="20"/>
      <c r="M12" s="20"/>
      <c r="N12" s="20"/>
      <c r="O12" s="20"/>
      <c r="P12" s="20"/>
      <c r="Q12" s="20"/>
      <c r="R12" s="20"/>
      <c r="S12" s="20"/>
      <c r="T12" s="20"/>
      <c r="U12" s="20"/>
      <c r="V12" s="20"/>
      <c r="W12" s="20"/>
      <c r="X12" s="20"/>
      <c r="Y12" s="20"/>
      <c r="Z12" s="20"/>
      <c r="AA12" s="20"/>
      <c r="AB12" s="20"/>
      <c r="AC12" s="20"/>
      <c r="AD12" s="20"/>
      <c r="AE12" s="20"/>
      <c r="AF12" s="20"/>
      <c r="AG12" s="20"/>
      <c r="AH12" s="20"/>
      <c r="AI12" s="20"/>
      <c r="AJ12" s="20"/>
      <c r="AK12" s="20"/>
    </row>
    <row r="13" spans="1:37" s="21" customFormat="1" ht="39.75" customHeight="1" x14ac:dyDescent="0.25">
      <c r="A13" s="565" t="s">
        <v>1150</v>
      </c>
      <c r="B13" s="565"/>
      <c r="C13" s="565"/>
      <c r="D13" s="565"/>
      <c r="E13" s="565"/>
      <c r="F13" s="162" t="s">
        <v>130</v>
      </c>
      <c r="G13" s="20"/>
      <c r="H13" s="20"/>
      <c r="I13" s="20"/>
      <c r="J13" s="20"/>
      <c r="K13" s="20"/>
      <c r="L13" s="20"/>
      <c r="M13" s="20"/>
      <c r="N13" s="20"/>
      <c r="O13" s="20"/>
      <c r="P13" s="20"/>
      <c r="Q13" s="20"/>
      <c r="R13" s="20"/>
      <c r="S13" s="20"/>
      <c r="T13" s="20"/>
      <c r="U13" s="20"/>
      <c r="V13" s="20"/>
      <c r="W13" s="20"/>
      <c r="X13" s="20"/>
      <c r="Y13" s="20"/>
      <c r="Z13" s="20"/>
      <c r="AA13" s="20"/>
      <c r="AB13" s="20"/>
      <c r="AC13" s="20"/>
      <c r="AD13" s="20"/>
      <c r="AE13" s="20"/>
      <c r="AF13" s="20"/>
      <c r="AG13" s="20"/>
      <c r="AH13" s="20"/>
      <c r="AI13" s="20"/>
      <c r="AJ13" s="20"/>
      <c r="AK13" s="20"/>
    </row>
    <row r="14" spans="1:37" s="21" customFormat="1" ht="32.25" customHeight="1" x14ac:dyDescent="0.25">
      <c r="A14" s="565"/>
      <c r="B14" s="565"/>
      <c r="C14" s="565"/>
      <c r="D14" s="565"/>
      <c r="E14" s="565"/>
      <c r="F14" s="440" t="s">
        <v>1719</v>
      </c>
      <c r="G14" s="20"/>
      <c r="H14" s="304" t="s">
        <v>1969</v>
      </c>
      <c r="I14" s="20"/>
      <c r="J14" s="20"/>
      <c r="K14" s="20"/>
      <c r="L14" s="20"/>
      <c r="M14" s="20"/>
      <c r="N14" s="20"/>
      <c r="O14" s="20"/>
      <c r="P14" s="20"/>
      <c r="Q14" s="20"/>
      <c r="R14" s="20"/>
      <c r="S14" s="20"/>
      <c r="T14" s="20"/>
      <c r="U14" s="20"/>
      <c r="V14" s="20"/>
      <c r="W14" s="20"/>
      <c r="X14" s="20"/>
      <c r="Y14" s="20"/>
      <c r="Z14" s="20"/>
      <c r="AA14" s="20"/>
      <c r="AB14" s="20"/>
      <c r="AC14" s="20"/>
      <c r="AD14" s="20"/>
      <c r="AE14" s="20"/>
      <c r="AF14" s="20"/>
      <c r="AG14" s="20"/>
      <c r="AH14" s="20"/>
      <c r="AI14" s="20"/>
      <c r="AJ14" s="20"/>
      <c r="AK14" s="20"/>
    </row>
    <row r="15" spans="1:37" ht="15" customHeight="1" x14ac:dyDescent="0.2">
      <c r="A15" s="566"/>
      <c r="B15" s="566"/>
      <c r="C15" s="566"/>
      <c r="D15" s="566"/>
      <c r="E15" s="566"/>
      <c r="F15" s="566"/>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row>
    <row r="16" spans="1:37" ht="24.75" customHeight="1" x14ac:dyDescent="0.2">
      <c r="A16" s="561" t="s">
        <v>0</v>
      </c>
      <c r="B16" s="561"/>
      <c r="C16" s="561"/>
      <c r="D16" s="561"/>
      <c r="E16" s="567">
        <v>43039</v>
      </c>
      <c r="F16" s="568"/>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row>
    <row r="17" spans="1:37" ht="23.25" customHeight="1" x14ac:dyDescent="0.2">
      <c r="A17" s="561" t="s">
        <v>17</v>
      </c>
      <c r="B17" s="561"/>
      <c r="C17" s="561"/>
      <c r="D17" s="561"/>
      <c r="E17" s="453" t="s">
        <v>10</v>
      </c>
      <c r="F17" s="453"/>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row>
    <row r="18" spans="1:37" ht="26.25" customHeight="1" x14ac:dyDescent="0.2">
      <c r="A18" s="561" t="s">
        <v>108</v>
      </c>
      <c r="B18" s="561"/>
      <c r="C18" s="561"/>
      <c r="D18" s="561"/>
      <c r="E18" s="453" t="s">
        <v>1169</v>
      </c>
      <c r="F18" s="453"/>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row>
    <row r="19" spans="1:37" ht="29.25" customHeight="1" x14ac:dyDescent="0.2">
      <c r="A19" s="561" t="s">
        <v>109</v>
      </c>
      <c r="B19" s="561"/>
      <c r="C19" s="561"/>
      <c r="D19" s="561"/>
      <c r="E19" s="453" t="s">
        <v>1683</v>
      </c>
      <c r="F19" s="453"/>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row>
    <row r="20" spans="1:37" ht="30" customHeight="1" x14ac:dyDescent="0.2">
      <c r="A20" s="561" t="s">
        <v>1</v>
      </c>
      <c r="B20" s="561"/>
      <c r="C20" s="561"/>
      <c r="D20" s="561"/>
      <c r="E20" s="562" t="s">
        <v>1682</v>
      </c>
      <c r="F20" s="453"/>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row>
    <row r="21" spans="1:37" ht="33" customHeight="1" x14ac:dyDescent="0.2">
      <c r="A21" s="561" t="s">
        <v>2</v>
      </c>
      <c r="B21" s="561"/>
      <c r="C21" s="561"/>
      <c r="D21" s="561"/>
      <c r="E21" s="453" t="s">
        <v>1152</v>
      </c>
      <c r="F21" s="453"/>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row>
    <row r="22" spans="1:37" x14ac:dyDescent="0.2">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row>
    <row r="23" spans="1:37" ht="15" x14ac:dyDescent="0.25">
      <c r="A23" s="19"/>
      <c r="B23" s="19"/>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row>
    <row r="24" spans="1:37" x14ac:dyDescent="0.2">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row>
    <row r="25" spans="1:37" x14ac:dyDescent="0.2">
      <c r="A25" s="29"/>
      <c r="B25" s="29"/>
      <c r="C25" s="29"/>
      <c r="D25" s="29"/>
      <c r="E25" s="29"/>
      <c r="F25" s="29"/>
      <c r="G25" s="29"/>
      <c r="H25" s="29"/>
      <c r="I25" s="29"/>
      <c r="J25" s="29"/>
      <c r="K25" s="29"/>
      <c r="L25" s="29"/>
      <c r="M25" s="29"/>
      <c r="N25" s="29"/>
      <c r="O25" s="29"/>
      <c r="P25" s="29"/>
      <c r="Q25" s="29"/>
      <c r="R25" s="29"/>
      <c r="S25" s="29"/>
      <c r="T25" s="29"/>
      <c r="U25" s="29"/>
      <c r="V25" s="29"/>
      <c r="W25" s="29"/>
      <c r="X25" s="29"/>
      <c r="Y25" s="29"/>
      <c r="Z25" s="29"/>
      <c r="AA25" s="29"/>
      <c r="AB25" s="29"/>
      <c r="AC25" s="29"/>
      <c r="AD25" s="29"/>
      <c r="AE25" s="29"/>
      <c r="AF25" s="29"/>
      <c r="AG25" s="29"/>
      <c r="AH25" s="29"/>
      <c r="AI25" s="29"/>
      <c r="AJ25" s="29"/>
      <c r="AK25" s="29"/>
    </row>
    <row r="26" spans="1:37" x14ac:dyDescent="0.2">
      <c r="A26" s="29"/>
      <c r="B26" s="29"/>
      <c r="C26" s="29"/>
      <c r="D26" s="29"/>
      <c r="E26" s="29"/>
      <c r="F26" s="29"/>
      <c r="G26" s="29"/>
      <c r="H26" s="29"/>
      <c r="I26" s="29"/>
      <c r="J26" s="29"/>
      <c r="K26" s="29"/>
      <c r="L26" s="29"/>
      <c r="M26" s="29"/>
      <c r="N26" s="29"/>
      <c r="O26" s="29"/>
      <c r="P26" s="29"/>
      <c r="Q26" s="29"/>
      <c r="R26" s="29"/>
      <c r="S26" s="29"/>
      <c r="T26" s="29"/>
      <c r="U26" s="29"/>
      <c r="V26" s="29"/>
      <c r="W26" s="29"/>
      <c r="X26" s="29"/>
      <c r="Y26" s="29"/>
      <c r="Z26" s="29"/>
      <c r="AA26" s="29"/>
      <c r="AB26" s="29"/>
      <c r="AC26" s="29"/>
      <c r="AD26" s="29"/>
      <c r="AE26" s="29"/>
      <c r="AF26" s="29"/>
      <c r="AG26" s="29"/>
      <c r="AH26" s="29"/>
      <c r="AI26" s="29"/>
      <c r="AJ26" s="29"/>
      <c r="AK26" s="29"/>
    </row>
    <row r="27" spans="1:37" x14ac:dyDescent="0.2">
      <c r="A27" s="29"/>
      <c r="B27" s="29"/>
      <c r="C27" s="29"/>
      <c r="D27" s="29"/>
      <c r="E27" s="29"/>
      <c r="F27" s="29"/>
      <c r="G27" s="29"/>
      <c r="H27" s="29"/>
      <c r="I27" s="29"/>
      <c r="J27" s="29"/>
      <c r="K27" s="29"/>
      <c r="L27" s="29"/>
      <c r="M27" s="29"/>
      <c r="N27" s="29"/>
      <c r="O27" s="29"/>
      <c r="P27" s="29"/>
      <c r="Q27" s="29"/>
      <c r="R27" s="29"/>
      <c r="S27" s="29"/>
      <c r="T27" s="29"/>
      <c r="U27" s="29"/>
      <c r="V27" s="29"/>
      <c r="W27" s="29"/>
      <c r="X27" s="29"/>
      <c r="Y27" s="29"/>
      <c r="Z27" s="29"/>
      <c r="AA27" s="29"/>
      <c r="AB27" s="29"/>
      <c r="AC27" s="29"/>
      <c r="AD27" s="29"/>
      <c r="AE27" s="29"/>
      <c r="AF27" s="29"/>
      <c r="AG27" s="29"/>
      <c r="AH27" s="29"/>
      <c r="AI27" s="29"/>
      <c r="AJ27" s="29"/>
      <c r="AK27" s="29"/>
    </row>
    <row r="28" spans="1:37" ht="15" x14ac:dyDescent="0.25">
      <c r="A28" s="39"/>
      <c r="B28" s="29"/>
      <c r="C28" s="29"/>
      <c r="D28" s="29"/>
      <c r="E28" s="29"/>
      <c r="F28" s="29"/>
      <c r="G28" s="29"/>
      <c r="H28" s="29"/>
      <c r="I28" s="29"/>
      <c r="J28" s="29"/>
      <c r="K28" s="29"/>
      <c r="L28" s="29"/>
      <c r="M28" s="29"/>
      <c r="N28" s="29"/>
      <c r="O28" s="29"/>
      <c r="P28" s="29"/>
      <c r="Q28" s="29"/>
      <c r="R28" s="29"/>
      <c r="S28" s="29"/>
      <c r="T28" s="29"/>
      <c r="U28" s="29"/>
      <c r="V28" s="29"/>
      <c r="W28" s="29"/>
      <c r="X28" s="29"/>
      <c r="Y28" s="29"/>
      <c r="Z28" s="29"/>
      <c r="AA28" s="29"/>
      <c r="AB28" s="29"/>
      <c r="AC28" s="29"/>
      <c r="AD28" s="29"/>
      <c r="AE28" s="29"/>
      <c r="AF28" s="29"/>
      <c r="AG28" s="29"/>
      <c r="AH28" s="29"/>
      <c r="AI28" s="29"/>
      <c r="AJ28" s="29"/>
      <c r="AK28" s="29"/>
    </row>
    <row r="29" spans="1:37" x14ac:dyDescent="0.2">
      <c r="A29" s="29"/>
      <c r="B29" s="29"/>
      <c r="C29" s="29"/>
      <c r="D29" s="29"/>
      <c r="E29" s="29"/>
      <c r="F29" s="29"/>
      <c r="G29" s="29"/>
      <c r="H29" s="29"/>
      <c r="I29" s="29"/>
      <c r="J29" s="29"/>
      <c r="K29" s="29"/>
      <c r="L29" s="29"/>
      <c r="M29" s="29"/>
      <c r="N29" s="29"/>
      <c r="O29" s="29"/>
      <c r="P29" s="29"/>
      <c r="Q29" s="29"/>
      <c r="R29" s="29"/>
      <c r="S29" s="29"/>
      <c r="T29" s="29"/>
      <c r="U29" s="29"/>
      <c r="V29" s="29"/>
      <c r="W29" s="29"/>
      <c r="X29" s="29"/>
      <c r="Y29" s="29"/>
      <c r="Z29" s="29"/>
      <c r="AA29" s="29"/>
      <c r="AB29" s="29"/>
      <c r="AC29" s="29"/>
      <c r="AD29" s="29"/>
      <c r="AE29" s="29"/>
      <c r="AF29" s="29"/>
      <c r="AG29" s="29"/>
      <c r="AH29" s="29"/>
      <c r="AI29" s="29"/>
      <c r="AJ29" s="29"/>
      <c r="AK29" s="29"/>
    </row>
    <row r="30" spans="1:37" x14ac:dyDescent="0.2">
      <c r="A30" s="29"/>
      <c r="B30" s="29"/>
      <c r="C30" s="29"/>
      <c r="D30" s="29"/>
      <c r="E30" s="29"/>
      <c r="F30" s="29"/>
      <c r="G30" s="29"/>
      <c r="H30" s="29"/>
      <c r="I30" s="29"/>
      <c r="J30" s="29"/>
      <c r="K30" s="29"/>
      <c r="L30" s="29"/>
      <c r="M30" s="29"/>
      <c r="N30" s="29"/>
      <c r="O30" s="29"/>
      <c r="P30" s="29"/>
      <c r="Q30" s="29"/>
      <c r="R30" s="29"/>
      <c r="S30" s="29"/>
      <c r="T30" s="29"/>
      <c r="U30" s="29"/>
      <c r="V30" s="29"/>
      <c r="W30" s="29"/>
      <c r="X30" s="29"/>
      <c r="Y30" s="29"/>
      <c r="Z30" s="29"/>
      <c r="AA30" s="29"/>
      <c r="AB30" s="29"/>
      <c r="AC30" s="29"/>
      <c r="AD30" s="29"/>
      <c r="AE30" s="29"/>
      <c r="AF30" s="29"/>
      <c r="AG30" s="29"/>
      <c r="AH30" s="29"/>
      <c r="AI30" s="29"/>
      <c r="AJ30" s="29"/>
      <c r="AK30" s="29"/>
    </row>
    <row r="31" spans="1:37" x14ac:dyDescent="0.2">
      <c r="A31" s="29"/>
      <c r="B31" s="29"/>
      <c r="C31" s="29"/>
      <c r="D31" s="29"/>
      <c r="E31" s="29"/>
      <c r="F31" s="29"/>
      <c r="G31" s="29"/>
      <c r="H31" s="29"/>
      <c r="I31" s="29"/>
      <c r="J31" s="29"/>
      <c r="K31" s="29"/>
      <c r="L31" s="29"/>
      <c r="M31" s="29"/>
      <c r="N31" s="29"/>
      <c r="O31" s="29"/>
      <c r="P31" s="29"/>
      <c r="Q31" s="29"/>
      <c r="R31" s="29"/>
      <c r="S31" s="29"/>
      <c r="T31" s="29"/>
      <c r="U31" s="29"/>
      <c r="V31" s="29"/>
      <c r="W31" s="29"/>
      <c r="X31" s="29"/>
      <c r="Y31" s="29"/>
      <c r="Z31" s="29"/>
      <c r="AA31" s="29"/>
      <c r="AB31" s="29"/>
      <c r="AC31" s="29"/>
      <c r="AD31" s="29"/>
      <c r="AE31" s="29"/>
      <c r="AF31" s="29"/>
      <c r="AG31" s="29"/>
      <c r="AH31" s="29"/>
      <c r="AI31" s="29"/>
      <c r="AJ31" s="29"/>
      <c r="AK31" s="29"/>
    </row>
    <row r="32" spans="1:37" x14ac:dyDescent="0.2">
      <c r="A32" s="29"/>
      <c r="B32" s="29"/>
      <c r="C32" s="29"/>
      <c r="D32" s="29"/>
      <c r="E32" s="29"/>
      <c r="F32" s="29"/>
      <c r="G32" s="29"/>
      <c r="H32" s="29"/>
      <c r="I32" s="29"/>
      <c r="J32" s="29"/>
      <c r="K32" s="29"/>
      <c r="L32" s="29"/>
      <c r="M32" s="29"/>
      <c r="N32" s="29"/>
      <c r="O32" s="29"/>
      <c r="P32" s="29"/>
      <c r="Q32" s="29"/>
      <c r="R32" s="29"/>
      <c r="S32" s="29"/>
      <c r="T32" s="29"/>
      <c r="U32" s="29"/>
      <c r="V32" s="29"/>
      <c r="W32" s="29"/>
      <c r="X32" s="29"/>
      <c r="Y32" s="29"/>
      <c r="Z32" s="29"/>
      <c r="AA32" s="29"/>
      <c r="AB32" s="29"/>
      <c r="AC32" s="29"/>
      <c r="AD32" s="29"/>
      <c r="AE32" s="29"/>
      <c r="AF32" s="29"/>
      <c r="AG32" s="29"/>
      <c r="AH32" s="29"/>
      <c r="AI32" s="29"/>
      <c r="AJ32" s="29"/>
      <c r="AK32" s="29"/>
    </row>
    <row r="33" spans="1:37" x14ac:dyDescent="0.2">
      <c r="A33" s="29"/>
      <c r="B33" s="29"/>
      <c r="C33" s="29"/>
      <c r="D33" s="29"/>
      <c r="E33" s="29"/>
      <c r="F33" s="29"/>
      <c r="G33" s="29"/>
      <c r="H33" s="29"/>
      <c r="I33" s="29"/>
      <c r="J33" s="29"/>
      <c r="K33" s="29"/>
      <c r="L33" s="29"/>
      <c r="M33" s="29"/>
      <c r="N33" s="29"/>
      <c r="O33" s="29"/>
      <c r="P33" s="29"/>
      <c r="Q33" s="29"/>
      <c r="R33" s="29"/>
      <c r="S33" s="29"/>
      <c r="T33" s="29"/>
      <c r="U33" s="29"/>
      <c r="V33" s="29"/>
      <c r="W33" s="29"/>
      <c r="X33" s="29"/>
      <c r="Y33" s="29"/>
      <c r="Z33" s="29"/>
      <c r="AA33" s="29"/>
      <c r="AB33" s="29"/>
      <c r="AC33" s="29"/>
      <c r="AD33" s="29"/>
      <c r="AE33" s="29"/>
      <c r="AF33" s="29"/>
      <c r="AG33" s="29"/>
      <c r="AH33" s="29"/>
      <c r="AI33" s="29"/>
      <c r="AJ33" s="29"/>
      <c r="AK33" s="29"/>
    </row>
    <row r="34" spans="1:37" x14ac:dyDescent="0.2">
      <c r="A34" s="29"/>
      <c r="B34" s="29"/>
      <c r="C34" s="29"/>
      <c r="D34" s="29"/>
      <c r="E34" s="29"/>
      <c r="F34" s="29"/>
      <c r="G34" s="29"/>
      <c r="H34" s="29"/>
      <c r="I34" s="29"/>
      <c r="J34" s="29"/>
      <c r="K34" s="29"/>
      <c r="L34" s="29"/>
      <c r="M34" s="29"/>
      <c r="N34" s="29"/>
      <c r="O34" s="29"/>
      <c r="P34" s="29"/>
      <c r="Q34" s="29"/>
      <c r="R34" s="29"/>
      <c r="S34" s="29"/>
      <c r="T34" s="29"/>
      <c r="U34" s="29"/>
      <c r="V34" s="29"/>
      <c r="W34" s="29"/>
      <c r="X34" s="29"/>
      <c r="Y34" s="29"/>
      <c r="Z34" s="29"/>
      <c r="AA34" s="29"/>
      <c r="AB34" s="29"/>
      <c r="AC34" s="29"/>
      <c r="AD34" s="29"/>
      <c r="AE34" s="29"/>
      <c r="AF34" s="29"/>
      <c r="AG34" s="29"/>
      <c r="AH34" s="29"/>
      <c r="AI34" s="29"/>
      <c r="AJ34" s="29"/>
      <c r="AK34" s="29"/>
    </row>
  </sheetData>
  <mergeCells count="22">
    <mergeCell ref="A8:F8"/>
    <mergeCell ref="A1:F1"/>
    <mergeCell ref="A2:F2"/>
    <mergeCell ref="A3:F3"/>
    <mergeCell ref="F5:F7"/>
    <mergeCell ref="D7:E7"/>
    <mergeCell ref="F10:F12"/>
    <mergeCell ref="D12:E12"/>
    <mergeCell ref="A13:E14"/>
    <mergeCell ref="A15:F15"/>
    <mergeCell ref="A16:D16"/>
    <mergeCell ref="E16:F16"/>
    <mergeCell ref="A20:D20"/>
    <mergeCell ref="E20:F20"/>
    <mergeCell ref="A21:D21"/>
    <mergeCell ref="E21:F21"/>
    <mergeCell ref="A17:D17"/>
    <mergeCell ref="E17:F17"/>
    <mergeCell ref="A18:D18"/>
    <mergeCell ref="E18:F18"/>
    <mergeCell ref="A19:D19"/>
    <mergeCell ref="E19:F19"/>
  </mergeCells>
  <hyperlinks>
    <hyperlink ref="F5:F7" r:id="rId1" display="g1 Cedulas presupuestarias 2017"/>
    <hyperlink ref="E20" r:id="rId2"/>
    <hyperlink ref="F10:F12" r:id="rId3" display="g2 Presupuesto anual liquidado del ejercicio fiscal 2016 del GAD Municipal de Pedro Moncayo"/>
    <hyperlink ref="H14" r:id="rId4"/>
    <hyperlink ref="F14" r:id="rId5"/>
    <hyperlink ref="H11" r:id="rId6"/>
    <hyperlink ref="G6" r:id="rId7"/>
  </hyperlinks>
  <printOptions horizontalCentered="1" verticalCentered="1"/>
  <pageMargins left="0.19685039370078741" right="0" top="0" bottom="0.31496062992125984" header="0" footer="0"/>
  <pageSetup paperSize="9" scale="84" orientation="landscape" r:id="rId8"/>
  <headerFooter>
    <oddFooter>&amp;L&amp;P de &amp;N&amp;C&amp;"Arial,Negrita"GOBIERNO AUTÓNOMO DESCENTRALIZADO MUNICIPAL DE PEDRO MONCAYO&amp;RLiteral g.- Presupuesto de la Institución</oddFooter>
  </headerFooter>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2">
    <tabColor theme="0" tint="-4.9989318521683403E-2"/>
    <pageSetUpPr fitToPage="1"/>
  </sheetPr>
  <dimension ref="A1:O24"/>
  <sheetViews>
    <sheetView tabSelected="1" zoomScale="85" zoomScaleNormal="85" workbookViewId="0">
      <selection activeCell="F6" sqref="F6"/>
    </sheetView>
  </sheetViews>
  <sheetFormatPr baseColWidth="10" defaultColWidth="11.42578125" defaultRowHeight="12.75" x14ac:dyDescent="0.2"/>
  <cols>
    <col min="1" max="1" width="6.7109375" style="262" customWidth="1"/>
    <col min="2" max="2" width="26.140625" style="262" customWidth="1"/>
    <col min="3" max="3" width="23.85546875" style="262" customWidth="1"/>
    <col min="4" max="4" width="41.5703125" style="262" customWidth="1"/>
    <col min="5" max="5" width="24.7109375" style="262" customWidth="1"/>
    <col min="6" max="6" width="27.42578125" style="262" customWidth="1"/>
    <col min="7" max="7" width="24.7109375" style="262" customWidth="1"/>
    <col min="8" max="8" width="17.7109375" style="262" customWidth="1"/>
    <col min="9" max="9" width="29.5703125" style="262" customWidth="1"/>
    <col min="10" max="10" width="11.42578125" style="258"/>
    <col min="11" max="11" width="58.7109375" style="258" customWidth="1"/>
    <col min="12" max="15" width="11.42578125" style="258"/>
    <col min="16" max="16384" width="11.42578125" style="262"/>
  </cols>
  <sheetData>
    <row r="1" spans="1:15" ht="37.5" customHeight="1" x14ac:dyDescent="0.2">
      <c r="A1" s="569" t="s">
        <v>20</v>
      </c>
      <c r="B1" s="569"/>
      <c r="C1" s="569"/>
      <c r="D1" s="569"/>
      <c r="E1" s="569"/>
      <c r="F1" s="570"/>
      <c r="G1" s="570"/>
      <c r="H1" s="570"/>
      <c r="I1" s="570"/>
    </row>
    <row r="2" spans="1:15" ht="34.5" customHeight="1" x14ac:dyDescent="0.2">
      <c r="A2" s="569" t="s">
        <v>131</v>
      </c>
      <c r="B2" s="571"/>
      <c r="C2" s="571"/>
      <c r="D2" s="571"/>
      <c r="E2" s="571"/>
      <c r="F2" s="570"/>
      <c r="G2" s="570"/>
      <c r="H2" s="570"/>
      <c r="I2" s="570"/>
    </row>
    <row r="3" spans="1:15" s="295" customFormat="1" ht="78.75" customHeight="1" x14ac:dyDescent="0.2">
      <c r="A3" s="241" t="s">
        <v>32</v>
      </c>
      <c r="B3" s="241" t="s">
        <v>132</v>
      </c>
      <c r="C3" s="241" t="s">
        <v>133</v>
      </c>
      <c r="D3" s="241" t="s">
        <v>134</v>
      </c>
      <c r="E3" s="241" t="s">
        <v>135</v>
      </c>
      <c r="F3" s="241" t="s">
        <v>136</v>
      </c>
      <c r="G3" s="572" t="s">
        <v>137</v>
      </c>
      <c r="H3" s="572"/>
      <c r="I3" s="241" t="s">
        <v>138</v>
      </c>
      <c r="J3" s="294"/>
      <c r="K3" s="294"/>
      <c r="L3" s="294"/>
      <c r="M3" s="294"/>
      <c r="N3" s="294"/>
      <c r="O3" s="294"/>
    </row>
    <row r="4" spans="1:15" s="295" customFormat="1" ht="54" customHeight="1" x14ac:dyDescent="0.2">
      <c r="A4" s="297">
        <v>1</v>
      </c>
      <c r="B4" s="51" t="s">
        <v>1970</v>
      </c>
      <c r="C4" s="51" t="s">
        <v>1971</v>
      </c>
      <c r="D4" s="407" t="s">
        <v>1972</v>
      </c>
      <c r="E4" s="338" t="s">
        <v>1975</v>
      </c>
      <c r="F4" s="407" t="s">
        <v>1976</v>
      </c>
      <c r="G4" s="573" t="s">
        <v>1973</v>
      </c>
      <c r="H4" s="574"/>
      <c r="I4" s="443" t="s">
        <v>1974</v>
      </c>
      <c r="J4" s="294"/>
      <c r="K4" s="145" t="s">
        <v>1722</v>
      </c>
      <c r="L4" s="294"/>
      <c r="M4" s="294"/>
      <c r="N4" s="294"/>
      <c r="O4" s="294"/>
    </row>
    <row r="5" spans="1:15" s="295" customFormat="1" ht="73.5" customHeight="1" x14ac:dyDescent="0.2">
      <c r="A5" s="297">
        <v>2</v>
      </c>
      <c r="B5" s="51" t="s">
        <v>2100</v>
      </c>
      <c r="C5" s="51" t="s">
        <v>2101</v>
      </c>
      <c r="D5" s="407" t="s">
        <v>2105</v>
      </c>
      <c r="E5" s="338" t="s">
        <v>2107</v>
      </c>
      <c r="F5" s="407" t="s">
        <v>2103</v>
      </c>
      <c r="G5" s="573" t="s">
        <v>2100</v>
      </c>
      <c r="H5" s="574"/>
      <c r="I5" s="443" t="s">
        <v>1974</v>
      </c>
      <c r="J5" s="294"/>
      <c r="K5" s="145"/>
      <c r="L5" s="294"/>
      <c r="M5" s="294"/>
      <c r="N5" s="294"/>
      <c r="O5" s="294"/>
    </row>
    <row r="6" spans="1:15" s="295" customFormat="1" ht="86.25" customHeight="1" x14ac:dyDescent="0.2">
      <c r="A6" s="297">
        <v>3</v>
      </c>
      <c r="B6" s="51" t="s">
        <v>2102</v>
      </c>
      <c r="C6" s="51" t="s">
        <v>2101</v>
      </c>
      <c r="D6" s="407" t="s">
        <v>2106</v>
      </c>
      <c r="E6" s="338" t="s">
        <v>2108</v>
      </c>
      <c r="F6" s="407" t="s">
        <v>2104</v>
      </c>
      <c r="G6" s="578" t="s">
        <v>2102</v>
      </c>
      <c r="H6" s="579"/>
      <c r="I6" s="443" t="s">
        <v>1974</v>
      </c>
      <c r="J6" s="294"/>
      <c r="K6" s="145"/>
      <c r="L6" s="294"/>
      <c r="M6" s="294"/>
      <c r="N6" s="294"/>
      <c r="O6" s="294"/>
    </row>
    <row r="7" spans="1:15" ht="24.75" customHeight="1" x14ac:dyDescent="0.25">
      <c r="A7" s="575" t="s">
        <v>0</v>
      </c>
      <c r="B7" s="575"/>
      <c r="C7" s="575"/>
      <c r="D7" s="575"/>
      <c r="E7" s="576">
        <v>43039</v>
      </c>
      <c r="F7" s="577"/>
      <c r="G7" s="577"/>
      <c r="H7" s="577"/>
      <c r="I7" s="577"/>
      <c r="J7" s="333"/>
    </row>
    <row r="8" spans="1:15" ht="24.75" customHeight="1" x14ac:dyDescent="0.25">
      <c r="A8" s="575" t="s">
        <v>17</v>
      </c>
      <c r="B8" s="575"/>
      <c r="C8" s="575"/>
      <c r="D8" s="575"/>
      <c r="E8" s="522" t="s">
        <v>10</v>
      </c>
      <c r="F8" s="510"/>
      <c r="G8" s="510"/>
      <c r="H8" s="510"/>
      <c r="I8" s="511"/>
      <c r="J8" s="333"/>
    </row>
    <row r="9" spans="1:15" ht="24.75" customHeight="1" x14ac:dyDescent="0.25">
      <c r="A9" s="575" t="s">
        <v>139</v>
      </c>
      <c r="B9" s="575"/>
      <c r="C9" s="575"/>
      <c r="D9" s="575"/>
      <c r="E9" s="522" t="s">
        <v>1169</v>
      </c>
      <c r="F9" s="510"/>
      <c r="G9" s="510"/>
      <c r="H9" s="510"/>
      <c r="I9" s="511"/>
      <c r="J9" s="333"/>
    </row>
    <row r="10" spans="1:15" ht="24.75" customHeight="1" x14ac:dyDescent="0.2">
      <c r="A10" s="575" t="s">
        <v>140</v>
      </c>
      <c r="B10" s="575"/>
      <c r="C10" s="575"/>
      <c r="D10" s="575"/>
      <c r="E10" s="522" t="s">
        <v>1683</v>
      </c>
      <c r="F10" s="510"/>
      <c r="G10" s="510"/>
      <c r="H10" s="510"/>
      <c r="I10" s="511"/>
    </row>
    <row r="11" spans="1:15" ht="24.75" customHeight="1" x14ac:dyDescent="0.2">
      <c r="A11" s="575" t="s">
        <v>1</v>
      </c>
      <c r="B11" s="575"/>
      <c r="C11" s="575"/>
      <c r="D11" s="575"/>
      <c r="E11" s="455" t="s">
        <v>1682</v>
      </c>
      <c r="F11" s="455"/>
      <c r="G11" s="455"/>
      <c r="H11" s="455"/>
      <c r="I11" s="455"/>
    </row>
    <row r="12" spans="1:15" ht="27" customHeight="1" x14ac:dyDescent="0.2">
      <c r="A12" s="575" t="s">
        <v>2</v>
      </c>
      <c r="B12" s="575"/>
      <c r="C12" s="575"/>
      <c r="D12" s="575"/>
      <c r="E12" s="522" t="s">
        <v>1152</v>
      </c>
      <c r="F12" s="510"/>
      <c r="G12" s="510"/>
      <c r="H12" s="510"/>
      <c r="I12" s="511"/>
    </row>
    <row r="13" spans="1:15" s="258" customFormat="1" ht="18.75" customHeight="1" x14ac:dyDescent="0.2"/>
    <row r="14" spans="1:15" s="258" customFormat="1" ht="18.75" customHeight="1" x14ac:dyDescent="0.2">
      <c r="A14" s="296"/>
    </row>
    <row r="15" spans="1:15" s="258" customFormat="1" ht="18.75" customHeight="1" x14ac:dyDescent="0.2">
      <c r="F15" s="408"/>
    </row>
    <row r="16" spans="1:15" s="258" customFormat="1" ht="18.75" customHeight="1" x14ac:dyDescent="0.2">
      <c r="F16" s="408"/>
    </row>
    <row r="17" spans="1:6" s="258" customFormat="1" ht="24.75" customHeight="1" x14ac:dyDescent="0.2">
      <c r="F17" s="408"/>
    </row>
    <row r="18" spans="1:6" s="258" customFormat="1" ht="24.75" customHeight="1" x14ac:dyDescent="0.2"/>
    <row r="19" spans="1:6" s="258" customFormat="1" ht="24.75" customHeight="1" x14ac:dyDescent="0.2"/>
    <row r="20" spans="1:6" s="258" customFormat="1" ht="24.75" customHeight="1" x14ac:dyDescent="0.2"/>
    <row r="21" spans="1:6" s="258" customFormat="1" ht="24.75" customHeight="1" x14ac:dyDescent="0.2"/>
    <row r="22" spans="1:6" s="258" customFormat="1" ht="24.75" customHeight="1" x14ac:dyDescent="0.2"/>
    <row r="23" spans="1:6" ht="24.75" customHeight="1" x14ac:dyDescent="0.2">
      <c r="A23" s="258"/>
      <c r="B23" s="258"/>
      <c r="C23" s="258"/>
      <c r="D23" s="258"/>
      <c r="E23" s="258"/>
    </row>
    <row r="24" spans="1:6" ht="24.75" customHeight="1" x14ac:dyDescent="0.2"/>
  </sheetData>
  <mergeCells count="18">
    <mergeCell ref="A11:D11"/>
    <mergeCell ref="E11:I11"/>
    <mergeCell ref="A12:D12"/>
    <mergeCell ref="E12:I12"/>
    <mergeCell ref="A8:D8"/>
    <mergeCell ref="E8:I8"/>
    <mergeCell ref="A9:D9"/>
    <mergeCell ref="E9:I9"/>
    <mergeCell ref="A10:D10"/>
    <mergeCell ref="E10:I10"/>
    <mergeCell ref="A1:I1"/>
    <mergeCell ref="A2:I2"/>
    <mergeCell ref="G3:H3"/>
    <mergeCell ref="G4:H4"/>
    <mergeCell ref="A7:D7"/>
    <mergeCell ref="E7:I7"/>
    <mergeCell ref="G5:H5"/>
    <mergeCell ref="G6:H6"/>
  </mergeCells>
  <hyperlinks>
    <hyperlink ref="E11" r:id="rId1"/>
    <hyperlink ref="G4" r:id="rId2"/>
    <hyperlink ref="G6:H6" r:id="rId3" display="DAI-AI-0135-2017"/>
    <hyperlink ref="G5:H5" r:id="rId4" display="DAI-AI-1164-2016"/>
  </hyperlinks>
  <printOptions horizontalCentered="1" verticalCentered="1"/>
  <pageMargins left="0" right="0" top="0" bottom="0" header="0" footer="0"/>
  <pageSetup paperSize="9" scale="66" orientation="landscape" r:id="rId5"/>
  <headerFooter>
    <oddHeader>&amp;R&amp;G</oddHeader>
    <oddFooter>&amp;L&amp;P de &amp;N&amp;C&amp;"Arial,Negrita"GOBIERNO AUTÓNOMO DESCENTRALIZADO MUNICIPAL DE PEDRO MONCAYO&amp;RLiteral h.- Resultados de auditorías internas y gubernamentales</oddFooter>
  </headerFooter>
  <legacyDrawingHF r:id="rId6"/>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3">
    <tabColor theme="0"/>
    <pageSetUpPr fitToPage="1"/>
  </sheetPr>
  <dimension ref="A1:AQ53"/>
  <sheetViews>
    <sheetView topLeftCell="F4" zoomScale="60" zoomScaleNormal="60" workbookViewId="0">
      <selection activeCell="S10" sqref="S10"/>
    </sheetView>
  </sheetViews>
  <sheetFormatPr baseColWidth="10" defaultColWidth="11.42578125" defaultRowHeight="18" x14ac:dyDescent="0.25"/>
  <cols>
    <col min="1" max="1" width="24.7109375" style="292" customWidth="1"/>
    <col min="2" max="2" width="21.7109375" style="293" customWidth="1"/>
    <col min="3" max="3" width="20.85546875" style="262" customWidth="1"/>
    <col min="4" max="4" width="22.140625" style="262" customWidth="1"/>
    <col min="5" max="5" width="19.85546875" style="262" customWidth="1"/>
    <col min="6" max="6" width="18.85546875" style="262" customWidth="1"/>
    <col min="7" max="7" width="17.42578125" style="262" customWidth="1"/>
    <col min="8" max="8" width="18" style="262" customWidth="1"/>
    <col min="9" max="10" width="18.28515625" style="262" customWidth="1"/>
    <col min="11" max="14" width="16.7109375" style="262" customWidth="1"/>
    <col min="15" max="15" width="26.140625" style="262" customWidth="1"/>
    <col min="16" max="16" width="27.140625" style="262" customWidth="1"/>
    <col min="17" max="18" width="11.42578125" style="258"/>
    <col min="19" max="19" width="27.42578125" style="258" customWidth="1"/>
    <col min="20" max="43" width="11.42578125" style="258"/>
    <col min="44" max="16384" width="11.42578125" style="262"/>
  </cols>
  <sheetData>
    <row r="1" spans="1:43" s="283" customFormat="1" ht="39.75" customHeight="1" x14ac:dyDescent="0.2">
      <c r="A1" s="597" t="s">
        <v>20</v>
      </c>
      <c r="B1" s="598"/>
      <c r="C1" s="598"/>
      <c r="D1" s="598"/>
      <c r="E1" s="598"/>
      <c r="F1" s="598"/>
      <c r="G1" s="598"/>
      <c r="H1" s="598"/>
      <c r="I1" s="598"/>
      <c r="J1" s="598"/>
      <c r="K1" s="598"/>
      <c r="L1" s="598"/>
      <c r="M1" s="598"/>
      <c r="N1" s="598"/>
      <c r="O1" s="598"/>
      <c r="P1" s="598"/>
      <c r="Q1" s="282"/>
      <c r="R1" s="282"/>
      <c r="S1" s="282"/>
      <c r="T1" s="282"/>
      <c r="U1" s="282"/>
      <c r="V1" s="282"/>
      <c r="W1" s="282"/>
      <c r="X1" s="282"/>
      <c r="Y1" s="282"/>
      <c r="Z1" s="282"/>
      <c r="AA1" s="282"/>
      <c r="AB1" s="282"/>
      <c r="AC1" s="282"/>
      <c r="AD1" s="282"/>
      <c r="AE1" s="282"/>
      <c r="AF1" s="282"/>
      <c r="AG1" s="282"/>
      <c r="AH1" s="282"/>
      <c r="AI1" s="282"/>
      <c r="AJ1" s="282"/>
      <c r="AK1" s="282"/>
      <c r="AL1" s="282"/>
      <c r="AM1" s="282"/>
      <c r="AN1" s="282"/>
      <c r="AO1" s="282"/>
      <c r="AP1" s="282"/>
      <c r="AQ1" s="282"/>
    </row>
    <row r="2" spans="1:43" s="283" customFormat="1" ht="54" customHeight="1" x14ac:dyDescent="0.2">
      <c r="A2" s="597" t="s">
        <v>141</v>
      </c>
      <c r="B2" s="598"/>
      <c r="C2" s="598"/>
      <c r="D2" s="598"/>
      <c r="E2" s="598"/>
      <c r="F2" s="598"/>
      <c r="G2" s="598"/>
      <c r="H2" s="598"/>
      <c r="I2" s="598"/>
      <c r="J2" s="598"/>
      <c r="K2" s="599"/>
      <c r="L2" s="599"/>
      <c r="M2" s="599"/>
      <c r="N2" s="599"/>
      <c r="O2" s="599"/>
      <c r="P2" s="599"/>
      <c r="Q2" s="282"/>
      <c r="R2" s="282"/>
      <c r="S2" s="282"/>
      <c r="T2" s="282"/>
      <c r="U2" s="282"/>
      <c r="V2" s="282"/>
      <c r="W2" s="282"/>
      <c r="X2" s="282"/>
      <c r="Y2" s="282"/>
      <c r="Z2" s="282"/>
      <c r="AA2" s="282"/>
      <c r="AB2" s="282"/>
      <c r="AC2" s="282"/>
      <c r="AD2" s="282"/>
      <c r="AE2" s="282"/>
      <c r="AF2" s="282"/>
      <c r="AG2" s="282"/>
      <c r="AH2" s="282"/>
      <c r="AI2" s="282"/>
      <c r="AJ2" s="282"/>
      <c r="AK2" s="282"/>
      <c r="AL2" s="282"/>
      <c r="AM2" s="282"/>
      <c r="AN2" s="282"/>
      <c r="AO2" s="282"/>
      <c r="AP2" s="282"/>
      <c r="AQ2" s="282"/>
    </row>
    <row r="3" spans="1:43" s="283" customFormat="1" ht="45.75" customHeight="1" x14ac:dyDescent="0.2">
      <c r="A3" s="600" t="s">
        <v>142</v>
      </c>
      <c r="B3" s="601"/>
      <c r="C3" s="601"/>
      <c r="D3" s="601"/>
      <c r="E3" s="601"/>
      <c r="F3" s="601"/>
      <c r="G3" s="601"/>
      <c r="H3" s="601"/>
      <c r="I3" s="601"/>
      <c r="J3" s="602"/>
      <c r="K3" s="603" t="s">
        <v>1657</v>
      </c>
      <c r="L3" s="603"/>
      <c r="M3" s="603"/>
      <c r="N3" s="603"/>
      <c r="O3" s="603"/>
      <c r="P3" s="603"/>
      <c r="Q3" s="282"/>
      <c r="R3" s="282"/>
      <c r="S3" s="282"/>
      <c r="T3" s="282"/>
      <c r="U3" s="282"/>
      <c r="V3" s="282"/>
      <c r="W3" s="282"/>
      <c r="X3" s="282"/>
      <c r="Y3" s="282"/>
      <c r="Z3" s="282"/>
      <c r="AA3" s="282"/>
      <c r="AB3" s="282"/>
      <c r="AC3" s="282"/>
      <c r="AD3" s="282"/>
      <c r="AE3" s="282"/>
      <c r="AF3" s="282"/>
      <c r="AG3" s="282"/>
      <c r="AH3" s="282"/>
      <c r="AI3" s="282"/>
      <c r="AJ3" s="282"/>
      <c r="AK3" s="282"/>
      <c r="AL3" s="282"/>
      <c r="AM3" s="282"/>
      <c r="AN3" s="282"/>
      <c r="AO3" s="282"/>
      <c r="AP3" s="282"/>
      <c r="AQ3" s="282"/>
    </row>
    <row r="4" spans="1:43" s="283" customFormat="1" ht="45.75" customHeight="1" x14ac:dyDescent="0.2">
      <c r="A4" s="600" t="s">
        <v>143</v>
      </c>
      <c r="B4" s="601"/>
      <c r="C4" s="601"/>
      <c r="D4" s="601"/>
      <c r="E4" s="601"/>
      <c r="F4" s="601"/>
      <c r="G4" s="601"/>
      <c r="H4" s="601"/>
      <c r="I4" s="601"/>
      <c r="J4" s="602"/>
      <c r="K4" s="604" t="s">
        <v>1768</v>
      </c>
      <c r="L4" s="604"/>
      <c r="M4" s="604"/>
      <c r="N4" s="604"/>
      <c r="O4" s="604"/>
      <c r="P4" s="604"/>
      <c r="Q4" s="282"/>
      <c r="R4" s="282"/>
      <c r="S4" s="282"/>
      <c r="T4" s="282"/>
      <c r="U4" s="282"/>
      <c r="V4" s="282"/>
      <c r="W4" s="282"/>
      <c r="X4" s="282"/>
      <c r="Y4" s="282"/>
      <c r="Z4" s="282"/>
      <c r="AA4" s="282"/>
      <c r="AB4" s="282"/>
      <c r="AC4" s="282"/>
      <c r="AD4" s="282"/>
      <c r="AE4" s="282"/>
      <c r="AF4" s="282"/>
      <c r="AG4" s="282"/>
      <c r="AH4" s="282"/>
      <c r="AI4" s="282"/>
      <c r="AJ4" s="282"/>
      <c r="AK4" s="282"/>
      <c r="AL4" s="282"/>
      <c r="AM4" s="282"/>
      <c r="AN4" s="282"/>
      <c r="AO4" s="282"/>
      <c r="AP4" s="282"/>
      <c r="AQ4" s="282"/>
    </row>
    <row r="5" spans="1:43" s="283" customFormat="1" ht="45.75" customHeight="1" x14ac:dyDescent="0.2">
      <c r="A5" s="600" t="s">
        <v>144</v>
      </c>
      <c r="B5" s="601"/>
      <c r="C5" s="601"/>
      <c r="D5" s="601"/>
      <c r="E5" s="601"/>
      <c r="F5" s="601"/>
      <c r="G5" s="601"/>
      <c r="H5" s="601"/>
      <c r="I5" s="601"/>
      <c r="J5" s="602"/>
      <c r="K5" s="612" t="s">
        <v>1791</v>
      </c>
      <c r="L5" s="612"/>
      <c r="M5" s="612"/>
      <c r="N5" s="612"/>
      <c r="O5" s="612"/>
      <c r="P5" s="612"/>
      <c r="Q5" s="334" t="s">
        <v>1790</v>
      </c>
      <c r="R5" s="334" t="s">
        <v>1767</v>
      </c>
      <c r="S5" s="282"/>
      <c r="T5" s="282"/>
      <c r="U5" s="282"/>
      <c r="V5" s="282"/>
      <c r="W5" s="282"/>
      <c r="X5" s="282"/>
      <c r="Y5" s="282"/>
      <c r="Z5" s="282"/>
      <c r="AA5" s="282"/>
      <c r="AB5" s="282"/>
      <c r="AC5" s="282"/>
      <c r="AD5" s="282"/>
      <c r="AE5" s="282"/>
      <c r="AF5" s="282"/>
      <c r="AG5" s="282"/>
      <c r="AH5" s="282"/>
      <c r="AI5" s="282"/>
      <c r="AJ5" s="282"/>
      <c r="AK5" s="282"/>
      <c r="AL5" s="282"/>
      <c r="AM5" s="282"/>
      <c r="AN5" s="282"/>
      <c r="AO5" s="282"/>
      <c r="AP5" s="282"/>
      <c r="AQ5" s="282"/>
    </row>
    <row r="6" spans="1:43" s="283" customFormat="1" ht="47.25" customHeight="1" x14ac:dyDescent="0.2">
      <c r="A6" s="613" t="s">
        <v>145</v>
      </c>
      <c r="B6" s="613"/>
      <c r="C6" s="613" t="s">
        <v>146</v>
      </c>
      <c r="D6" s="613"/>
      <c r="E6" s="600" t="s">
        <v>147</v>
      </c>
      <c r="F6" s="601"/>
      <c r="G6" s="601"/>
      <c r="H6" s="602"/>
      <c r="I6" s="600" t="s">
        <v>148</v>
      </c>
      <c r="J6" s="602"/>
      <c r="K6" s="614" t="s">
        <v>149</v>
      </c>
      <c r="L6" s="615"/>
      <c r="M6" s="614" t="s">
        <v>150</v>
      </c>
      <c r="N6" s="616"/>
      <c r="O6" s="616"/>
      <c r="P6" s="615"/>
      <c r="Q6" s="282"/>
      <c r="R6" s="282"/>
      <c r="S6" s="282"/>
      <c r="T6" s="282"/>
      <c r="U6" s="282"/>
      <c r="V6" s="282"/>
      <c r="W6" s="282"/>
      <c r="X6" s="282"/>
      <c r="Y6" s="282"/>
      <c r="Z6" s="282"/>
      <c r="AA6" s="282"/>
      <c r="AB6" s="282"/>
      <c r="AC6" s="282"/>
      <c r="AD6" s="282"/>
      <c r="AE6" s="282"/>
      <c r="AF6" s="282"/>
      <c r="AG6" s="282"/>
      <c r="AH6" s="282"/>
      <c r="AI6" s="282"/>
      <c r="AJ6" s="282"/>
      <c r="AK6" s="282"/>
      <c r="AL6" s="282"/>
      <c r="AM6" s="282"/>
      <c r="AN6" s="282"/>
      <c r="AO6" s="282"/>
      <c r="AP6" s="282"/>
      <c r="AQ6" s="282"/>
    </row>
    <row r="7" spans="1:43" s="283" customFormat="1" ht="47.25" customHeight="1" x14ac:dyDescent="0.2">
      <c r="A7" s="587" t="s">
        <v>2208</v>
      </c>
      <c r="B7" s="588"/>
      <c r="C7" s="587" t="s">
        <v>1383</v>
      </c>
      <c r="D7" s="588"/>
      <c r="E7" s="605" t="s">
        <v>2209</v>
      </c>
      <c r="F7" s="606"/>
      <c r="G7" s="606"/>
      <c r="H7" s="607"/>
      <c r="I7" s="608">
        <v>6034.86</v>
      </c>
      <c r="J7" s="609"/>
      <c r="K7" s="610" t="s">
        <v>1384</v>
      </c>
      <c r="L7" s="611"/>
      <c r="M7" s="594" t="s">
        <v>2224</v>
      </c>
      <c r="N7" s="595"/>
      <c r="O7" s="595"/>
      <c r="P7" s="596"/>
      <c r="Q7" s="334" t="s">
        <v>2225</v>
      </c>
      <c r="R7" s="282"/>
      <c r="S7" s="282"/>
      <c r="T7" s="282"/>
      <c r="U7" s="282"/>
      <c r="V7" s="282"/>
      <c r="W7" s="282"/>
      <c r="X7" s="282"/>
      <c r="Y7" s="282"/>
      <c r="Z7" s="282"/>
      <c r="AA7" s="282"/>
      <c r="AB7" s="282"/>
      <c r="AC7" s="282"/>
      <c r="AD7" s="282"/>
      <c r="AE7" s="282"/>
      <c r="AF7" s="282"/>
      <c r="AG7" s="282"/>
      <c r="AH7" s="282"/>
      <c r="AI7" s="282"/>
      <c r="AJ7" s="282"/>
      <c r="AK7" s="282"/>
      <c r="AL7" s="282"/>
      <c r="AM7" s="282"/>
      <c r="AN7" s="282"/>
      <c r="AO7" s="282"/>
      <c r="AP7" s="282"/>
      <c r="AQ7" s="282"/>
    </row>
    <row r="8" spans="1:43" s="283" customFormat="1" ht="47.25" customHeight="1" x14ac:dyDescent="0.2">
      <c r="A8" s="587" t="s">
        <v>2210</v>
      </c>
      <c r="B8" s="588"/>
      <c r="C8" s="587" t="s">
        <v>2040</v>
      </c>
      <c r="D8" s="588"/>
      <c r="E8" s="589" t="s">
        <v>2211</v>
      </c>
      <c r="F8" s="590"/>
      <c r="G8" s="590"/>
      <c r="H8" s="591"/>
      <c r="I8" s="580">
        <v>22945.360000000001</v>
      </c>
      <c r="J8" s="581"/>
      <c r="K8" s="582" t="s">
        <v>2212</v>
      </c>
      <c r="L8" s="583"/>
      <c r="M8" s="584" t="s">
        <v>2213</v>
      </c>
      <c r="N8" s="592"/>
      <c r="O8" s="592"/>
      <c r="P8" s="593"/>
      <c r="Q8" s="334"/>
      <c r="R8" s="282"/>
      <c r="S8" s="282"/>
      <c r="T8" s="282"/>
      <c r="U8" s="282"/>
      <c r="V8" s="282"/>
      <c r="W8" s="282"/>
      <c r="X8" s="282"/>
      <c r="Y8" s="282"/>
      <c r="Z8" s="282"/>
      <c r="AA8" s="282"/>
      <c r="AB8" s="282"/>
      <c r="AC8" s="282"/>
      <c r="AD8" s="282"/>
      <c r="AE8" s="282"/>
      <c r="AF8" s="282"/>
      <c r="AG8" s="282"/>
      <c r="AH8" s="282"/>
      <c r="AI8" s="282"/>
      <c r="AJ8" s="282"/>
      <c r="AK8" s="282"/>
      <c r="AL8" s="282"/>
      <c r="AM8" s="282"/>
      <c r="AN8" s="282"/>
      <c r="AO8" s="282"/>
      <c r="AP8" s="282"/>
      <c r="AQ8" s="282"/>
    </row>
    <row r="9" spans="1:43" s="283" customFormat="1" ht="47.25" customHeight="1" x14ac:dyDescent="0.2">
      <c r="A9" s="587" t="s">
        <v>2214</v>
      </c>
      <c r="B9" s="588"/>
      <c r="C9" s="587" t="s">
        <v>2040</v>
      </c>
      <c r="D9" s="588"/>
      <c r="E9" s="589" t="s">
        <v>2215</v>
      </c>
      <c r="F9" s="590"/>
      <c r="G9" s="590"/>
      <c r="H9" s="591"/>
      <c r="I9" s="580">
        <v>16785.580000000002</v>
      </c>
      <c r="J9" s="581"/>
      <c r="K9" s="582" t="s">
        <v>2212</v>
      </c>
      <c r="L9" s="583"/>
      <c r="M9" s="584" t="s">
        <v>2216</v>
      </c>
      <c r="N9" s="592"/>
      <c r="O9" s="592"/>
      <c r="P9" s="593"/>
      <c r="Q9" s="334"/>
      <c r="R9" s="282"/>
      <c r="S9" s="282"/>
      <c r="T9" s="282"/>
      <c r="U9" s="282"/>
      <c r="V9" s="282"/>
      <c r="W9" s="282"/>
      <c r="X9" s="282"/>
      <c r="Y9" s="282"/>
      <c r="Z9" s="282"/>
      <c r="AA9" s="282"/>
      <c r="AB9" s="282"/>
      <c r="AC9" s="282"/>
      <c r="AD9" s="282"/>
      <c r="AE9" s="282"/>
      <c r="AF9" s="282"/>
      <c r="AG9" s="282"/>
      <c r="AH9" s="282"/>
      <c r="AI9" s="282"/>
      <c r="AJ9" s="282"/>
      <c r="AK9" s="282"/>
      <c r="AL9" s="282"/>
      <c r="AM9" s="282"/>
      <c r="AN9" s="282"/>
      <c r="AO9" s="282"/>
      <c r="AP9" s="282"/>
      <c r="AQ9" s="282"/>
    </row>
    <row r="10" spans="1:43" s="283" customFormat="1" ht="47.25" customHeight="1" x14ac:dyDescent="0.2">
      <c r="A10" s="587" t="s">
        <v>2217</v>
      </c>
      <c r="B10" s="588"/>
      <c r="C10" s="587" t="s">
        <v>2040</v>
      </c>
      <c r="D10" s="588"/>
      <c r="E10" s="589" t="s">
        <v>2218</v>
      </c>
      <c r="F10" s="590"/>
      <c r="G10" s="590"/>
      <c r="H10" s="591"/>
      <c r="I10" s="580">
        <v>8820.86</v>
      </c>
      <c r="J10" s="581"/>
      <c r="K10" s="582" t="s">
        <v>2212</v>
      </c>
      <c r="L10" s="583"/>
      <c r="M10" s="584" t="s">
        <v>2219</v>
      </c>
      <c r="N10" s="585"/>
      <c r="O10" s="585"/>
      <c r="P10" s="586"/>
      <c r="Q10" s="334"/>
      <c r="R10" s="282"/>
      <c r="S10" s="282"/>
      <c r="T10" s="282"/>
      <c r="U10" s="282"/>
      <c r="V10" s="282"/>
      <c r="W10" s="282"/>
      <c r="X10" s="282"/>
      <c r="Y10" s="282"/>
      <c r="Z10" s="282"/>
      <c r="AA10" s="282"/>
      <c r="AB10" s="282"/>
      <c r="AC10" s="282"/>
      <c r="AD10" s="282"/>
      <c r="AE10" s="282"/>
      <c r="AF10" s="282"/>
      <c r="AG10" s="282"/>
      <c r="AH10" s="282"/>
      <c r="AI10" s="282"/>
      <c r="AJ10" s="282"/>
      <c r="AK10" s="282"/>
      <c r="AL10" s="282"/>
      <c r="AM10" s="282"/>
      <c r="AN10" s="282"/>
      <c r="AO10" s="282"/>
      <c r="AP10" s="282"/>
      <c r="AQ10" s="282"/>
    </row>
    <row r="11" spans="1:43" s="283" customFormat="1" ht="47.25" customHeight="1" x14ac:dyDescent="0.2">
      <c r="A11" s="587" t="s">
        <v>2220</v>
      </c>
      <c r="B11" s="588"/>
      <c r="C11" s="587" t="s">
        <v>2221</v>
      </c>
      <c r="D11" s="588"/>
      <c r="E11" s="589" t="s">
        <v>2222</v>
      </c>
      <c r="F11" s="590"/>
      <c r="G11" s="590"/>
      <c r="H11" s="591"/>
      <c r="I11" s="580">
        <v>116108.65</v>
      </c>
      <c r="J11" s="581"/>
      <c r="K11" s="582" t="s">
        <v>2212</v>
      </c>
      <c r="L11" s="583"/>
      <c r="M11" s="584" t="s">
        <v>2223</v>
      </c>
      <c r="N11" s="585"/>
      <c r="O11" s="585"/>
      <c r="P11" s="586"/>
      <c r="Q11" s="334"/>
      <c r="R11" s="282"/>
      <c r="S11" s="282"/>
      <c r="T11" s="282"/>
      <c r="U11" s="282"/>
      <c r="V11" s="282"/>
      <c r="W11" s="282"/>
      <c r="X11" s="282"/>
      <c r="Y11" s="282"/>
      <c r="Z11" s="282"/>
      <c r="AA11" s="282"/>
      <c r="AB11" s="282"/>
      <c r="AC11" s="282"/>
      <c r="AD11" s="282"/>
      <c r="AE11" s="282"/>
      <c r="AF11" s="282"/>
      <c r="AG11" s="282"/>
      <c r="AH11" s="282"/>
      <c r="AI11" s="282"/>
      <c r="AJ11" s="282"/>
      <c r="AK11" s="282"/>
      <c r="AL11" s="282"/>
      <c r="AM11" s="282"/>
      <c r="AN11" s="282"/>
      <c r="AO11" s="282"/>
      <c r="AP11" s="282"/>
      <c r="AQ11" s="282"/>
    </row>
    <row r="12" spans="1:43" s="283" customFormat="1" ht="47.25" customHeight="1" x14ac:dyDescent="0.2">
      <c r="A12" s="631" t="s">
        <v>151</v>
      </c>
      <c r="B12" s="632"/>
      <c r="C12" s="632"/>
      <c r="D12" s="632"/>
      <c r="E12" s="632"/>
      <c r="F12" s="632"/>
      <c r="G12" s="632"/>
      <c r="H12" s="633"/>
      <c r="I12" s="626">
        <v>34846.86</v>
      </c>
      <c r="J12" s="627"/>
      <c r="K12" s="634" t="s">
        <v>152</v>
      </c>
      <c r="L12" s="635"/>
      <c r="M12" s="636"/>
      <c r="N12" s="637" t="s">
        <v>1789</v>
      </c>
      <c r="O12" s="638"/>
      <c r="P12" s="639"/>
      <c r="Q12" s="282"/>
      <c r="R12" s="282"/>
      <c r="S12" s="282"/>
      <c r="T12" s="282"/>
      <c r="U12" s="282"/>
      <c r="V12" s="282"/>
      <c r="W12" s="282"/>
      <c r="X12" s="282"/>
      <c r="Y12" s="282"/>
      <c r="Z12" s="282"/>
      <c r="AA12" s="282"/>
      <c r="AB12" s="282"/>
      <c r="AC12" s="282"/>
      <c r="AD12" s="282"/>
      <c r="AE12" s="282"/>
      <c r="AF12" s="282"/>
      <c r="AG12" s="282"/>
      <c r="AH12" s="282"/>
      <c r="AI12" s="282"/>
      <c r="AJ12" s="282"/>
      <c r="AK12" s="282"/>
      <c r="AL12" s="282"/>
      <c r="AM12" s="282"/>
      <c r="AN12" s="282"/>
      <c r="AO12" s="282"/>
      <c r="AP12" s="282"/>
      <c r="AQ12" s="282"/>
    </row>
    <row r="13" spans="1:43" s="285" customFormat="1" ht="45" customHeight="1" x14ac:dyDescent="0.2">
      <c r="A13" s="623" t="s">
        <v>153</v>
      </c>
      <c r="B13" s="624"/>
      <c r="C13" s="624"/>
      <c r="D13" s="624"/>
      <c r="E13" s="624"/>
      <c r="F13" s="624"/>
      <c r="G13" s="624"/>
      <c r="H13" s="625"/>
      <c r="I13" s="626">
        <v>205542.16999999998</v>
      </c>
      <c r="J13" s="627"/>
      <c r="K13" s="628" t="s">
        <v>154</v>
      </c>
      <c r="L13" s="629"/>
      <c r="M13" s="629"/>
      <c r="N13" s="629"/>
      <c r="O13" s="629"/>
      <c r="P13" s="630"/>
      <c r="Q13" s="284"/>
      <c r="R13" s="284"/>
      <c r="S13" s="284"/>
      <c r="T13" s="284"/>
      <c r="U13" s="284"/>
      <c r="V13" s="284"/>
      <c r="W13" s="284"/>
      <c r="X13" s="284"/>
      <c r="Y13" s="284"/>
      <c r="Z13" s="284"/>
      <c r="AA13" s="284"/>
      <c r="AB13" s="284"/>
      <c r="AC13" s="284"/>
      <c r="AD13" s="284"/>
      <c r="AE13" s="284"/>
      <c r="AF13" s="284"/>
      <c r="AG13" s="284"/>
      <c r="AH13" s="284"/>
      <c r="AI13" s="284"/>
      <c r="AJ13" s="284"/>
      <c r="AK13" s="284"/>
      <c r="AL13" s="284"/>
      <c r="AM13" s="284"/>
      <c r="AN13" s="284"/>
      <c r="AO13" s="284"/>
      <c r="AP13" s="284"/>
      <c r="AQ13" s="284"/>
    </row>
    <row r="14" spans="1:43" ht="24.75" customHeight="1" x14ac:dyDescent="0.2">
      <c r="A14" s="506" t="s">
        <v>0</v>
      </c>
      <c r="B14" s="507"/>
      <c r="C14" s="507"/>
      <c r="D14" s="507"/>
      <c r="E14" s="507"/>
      <c r="F14" s="507"/>
      <c r="G14" s="507"/>
      <c r="H14" s="507"/>
      <c r="I14" s="509">
        <v>43039</v>
      </c>
      <c r="J14" s="510"/>
      <c r="K14" s="510"/>
      <c r="L14" s="510"/>
      <c r="M14" s="510"/>
      <c r="N14" s="510"/>
      <c r="O14" s="510"/>
      <c r="P14" s="511"/>
    </row>
    <row r="15" spans="1:43" ht="24.75" customHeight="1" x14ac:dyDescent="0.2">
      <c r="A15" s="506" t="s">
        <v>17</v>
      </c>
      <c r="B15" s="507"/>
      <c r="C15" s="507"/>
      <c r="D15" s="507"/>
      <c r="E15" s="507"/>
      <c r="F15" s="507"/>
      <c r="G15" s="507"/>
      <c r="H15" s="508"/>
      <c r="I15" s="522" t="s">
        <v>10</v>
      </c>
      <c r="J15" s="510"/>
      <c r="K15" s="510"/>
      <c r="L15" s="510"/>
      <c r="M15" s="510"/>
      <c r="N15" s="510"/>
      <c r="O15" s="510"/>
      <c r="P15" s="511"/>
    </row>
    <row r="16" spans="1:43" ht="24.75" customHeight="1" x14ac:dyDescent="0.2">
      <c r="A16" s="506" t="s">
        <v>155</v>
      </c>
      <c r="B16" s="507"/>
      <c r="C16" s="507"/>
      <c r="D16" s="507"/>
      <c r="E16" s="507"/>
      <c r="F16" s="507"/>
      <c r="G16" s="507"/>
      <c r="H16" s="507"/>
      <c r="I16" s="522" t="s">
        <v>1153</v>
      </c>
      <c r="J16" s="510"/>
      <c r="K16" s="510"/>
      <c r="L16" s="510"/>
      <c r="M16" s="510"/>
      <c r="N16" s="510"/>
      <c r="O16" s="510"/>
      <c r="P16" s="511"/>
    </row>
    <row r="17" spans="1:16" ht="24.75" customHeight="1" x14ac:dyDescent="0.2">
      <c r="A17" s="506" t="s">
        <v>156</v>
      </c>
      <c r="B17" s="507"/>
      <c r="C17" s="507"/>
      <c r="D17" s="507"/>
      <c r="E17" s="507"/>
      <c r="F17" s="507"/>
      <c r="G17" s="507"/>
      <c r="H17" s="507"/>
      <c r="I17" s="617" t="s">
        <v>1154</v>
      </c>
      <c r="J17" s="618"/>
      <c r="K17" s="618"/>
      <c r="L17" s="618"/>
      <c r="M17" s="618"/>
      <c r="N17" s="618"/>
      <c r="O17" s="618"/>
      <c r="P17" s="619"/>
    </row>
    <row r="18" spans="1:16" ht="24.75" customHeight="1" x14ac:dyDescent="0.2">
      <c r="A18" s="506" t="s">
        <v>1</v>
      </c>
      <c r="B18" s="507"/>
      <c r="C18" s="507"/>
      <c r="D18" s="507"/>
      <c r="E18" s="507"/>
      <c r="F18" s="507"/>
      <c r="G18" s="507"/>
      <c r="H18" s="507"/>
      <c r="I18" s="620" t="s">
        <v>624</v>
      </c>
      <c r="J18" s="621"/>
      <c r="K18" s="621"/>
      <c r="L18" s="621"/>
      <c r="M18" s="621"/>
      <c r="N18" s="621"/>
      <c r="O18" s="621"/>
      <c r="P18" s="622"/>
    </row>
    <row r="19" spans="1:16" ht="24.75" customHeight="1" x14ac:dyDescent="0.2">
      <c r="A19" s="506" t="s">
        <v>2</v>
      </c>
      <c r="B19" s="507"/>
      <c r="C19" s="507"/>
      <c r="D19" s="507"/>
      <c r="E19" s="507"/>
      <c r="F19" s="507"/>
      <c r="G19" s="507"/>
      <c r="H19" s="507"/>
      <c r="I19" s="522" t="s">
        <v>1155</v>
      </c>
      <c r="J19" s="510"/>
      <c r="K19" s="510"/>
      <c r="L19" s="510"/>
      <c r="M19" s="510"/>
      <c r="N19" s="510"/>
      <c r="O19" s="510"/>
      <c r="P19" s="511"/>
    </row>
    <row r="20" spans="1:16" s="258" customFormat="1" x14ac:dyDescent="0.25">
      <c r="A20" s="286"/>
      <c r="B20" s="287"/>
    </row>
    <row r="21" spans="1:16" s="290" customFormat="1" ht="15.75" x14ac:dyDescent="0.25">
      <c r="A21" s="288"/>
      <c r="B21" s="289"/>
    </row>
    <row r="22" spans="1:16" s="290" customFormat="1" ht="15.75" x14ac:dyDescent="0.25">
      <c r="B22" s="289"/>
    </row>
    <row r="23" spans="1:16" s="290" customFormat="1" ht="15.75" x14ac:dyDescent="0.25">
      <c r="B23" s="289"/>
    </row>
    <row r="24" spans="1:16" s="290" customFormat="1" ht="14.25" customHeight="1" x14ac:dyDescent="0.25">
      <c r="B24" s="289"/>
    </row>
    <row r="25" spans="1:16" s="290" customFormat="1" ht="15" x14ac:dyDescent="0.2">
      <c r="B25" s="291"/>
    </row>
    <row r="26" spans="1:16" s="290" customFormat="1" ht="15.75" x14ac:dyDescent="0.25">
      <c r="B26" s="289"/>
    </row>
    <row r="27" spans="1:16" s="290" customFormat="1" ht="15.75" x14ac:dyDescent="0.25">
      <c r="B27" s="289"/>
    </row>
    <row r="28" spans="1:16" s="290" customFormat="1" ht="15.75" x14ac:dyDescent="0.25">
      <c r="B28" s="289"/>
    </row>
    <row r="29" spans="1:16" s="290" customFormat="1" ht="15.75" x14ac:dyDescent="0.25">
      <c r="B29" s="289"/>
    </row>
    <row r="30" spans="1:16" s="290" customFormat="1" ht="15.75" x14ac:dyDescent="0.25">
      <c r="B30" s="289"/>
    </row>
    <row r="31" spans="1:16" s="290" customFormat="1" ht="15.75" x14ac:dyDescent="0.25">
      <c r="B31" s="289"/>
    </row>
    <row r="32" spans="1:16" s="290" customFormat="1" ht="15.75" x14ac:dyDescent="0.25">
      <c r="B32" s="289"/>
    </row>
    <row r="33" spans="1:2" s="290" customFormat="1" ht="15.75" x14ac:dyDescent="0.25">
      <c r="B33" s="289"/>
    </row>
    <row r="34" spans="1:2" s="290" customFormat="1" ht="15.75" x14ac:dyDescent="0.25">
      <c r="B34" s="289"/>
    </row>
    <row r="35" spans="1:2" s="290" customFormat="1" ht="15.75" x14ac:dyDescent="0.25">
      <c r="B35" s="289"/>
    </row>
    <row r="36" spans="1:2" s="290" customFormat="1" ht="15.75" x14ac:dyDescent="0.25">
      <c r="B36" s="289"/>
    </row>
    <row r="37" spans="1:2" s="290" customFormat="1" ht="15.75" x14ac:dyDescent="0.25">
      <c r="B37" s="289"/>
    </row>
    <row r="38" spans="1:2" s="290" customFormat="1" ht="15.75" x14ac:dyDescent="0.25">
      <c r="B38" s="289"/>
    </row>
    <row r="39" spans="1:2" s="290" customFormat="1" ht="15.75" x14ac:dyDescent="0.25">
      <c r="B39" s="289"/>
    </row>
    <row r="40" spans="1:2" s="290" customFormat="1" ht="15.75" x14ac:dyDescent="0.25">
      <c r="B40" s="289"/>
    </row>
    <row r="41" spans="1:2" s="290" customFormat="1" ht="15.75" x14ac:dyDescent="0.25">
      <c r="B41" s="289"/>
    </row>
    <row r="42" spans="1:2" s="290" customFormat="1" ht="15.75" x14ac:dyDescent="0.25">
      <c r="B42" s="289"/>
    </row>
    <row r="43" spans="1:2" s="290" customFormat="1" ht="15.75" x14ac:dyDescent="0.25">
      <c r="B43" s="289"/>
    </row>
    <row r="44" spans="1:2" s="290" customFormat="1" ht="15.75" x14ac:dyDescent="0.25">
      <c r="B44" s="289"/>
    </row>
    <row r="45" spans="1:2" s="258" customFormat="1" x14ac:dyDescent="0.25">
      <c r="A45" s="286"/>
      <c r="B45" s="287"/>
    </row>
    <row r="46" spans="1:2" s="258" customFormat="1" x14ac:dyDescent="0.25">
      <c r="A46" s="286"/>
      <c r="B46" s="287"/>
    </row>
    <row r="47" spans="1:2" s="258" customFormat="1" x14ac:dyDescent="0.25">
      <c r="A47" s="286"/>
      <c r="B47" s="287"/>
    </row>
    <row r="48" spans="1:2" s="258" customFormat="1" x14ac:dyDescent="0.25">
      <c r="A48" s="286"/>
      <c r="B48" s="287"/>
    </row>
    <row r="49" spans="1:2" s="258" customFormat="1" x14ac:dyDescent="0.25">
      <c r="A49" s="286"/>
      <c r="B49" s="287"/>
    </row>
    <row r="50" spans="1:2" s="258" customFormat="1" x14ac:dyDescent="0.25">
      <c r="A50" s="286"/>
      <c r="B50" s="287"/>
    </row>
    <row r="51" spans="1:2" s="258" customFormat="1" x14ac:dyDescent="0.25">
      <c r="A51" s="286"/>
      <c r="B51" s="287"/>
    </row>
    <row r="52" spans="1:2" s="258" customFormat="1" x14ac:dyDescent="0.25">
      <c r="A52" s="286"/>
      <c r="B52" s="287"/>
    </row>
    <row r="53" spans="1:2" s="258" customFormat="1" x14ac:dyDescent="0.25">
      <c r="A53" s="286"/>
      <c r="B53" s="287"/>
    </row>
  </sheetData>
  <mergeCells count="63">
    <mergeCell ref="C9:D9"/>
    <mergeCell ref="A17:H17"/>
    <mergeCell ref="I17:P17"/>
    <mergeCell ref="A18:H18"/>
    <mergeCell ref="I18:P18"/>
    <mergeCell ref="A13:H13"/>
    <mergeCell ref="I13:J13"/>
    <mergeCell ref="K13:P13"/>
    <mergeCell ref="A12:H12"/>
    <mergeCell ref="I12:J12"/>
    <mergeCell ref="K12:M12"/>
    <mergeCell ref="N12:P12"/>
    <mergeCell ref="A9:B9"/>
    <mergeCell ref="A10:B10"/>
    <mergeCell ref="C10:D10"/>
    <mergeCell ref="E10:H10"/>
    <mergeCell ref="A19:H19"/>
    <mergeCell ref="I19:P19"/>
    <mergeCell ref="A14:H14"/>
    <mergeCell ref="I14:P14"/>
    <mergeCell ref="A15:H15"/>
    <mergeCell ref="I15:P15"/>
    <mergeCell ref="A16:H16"/>
    <mergeCell ref="I16:P16"/>
    <mergeCell ref="A5:J5"/>
    <mergeCell ref="K5:P5"/>
    <mergeCell ref="A6:B6"/>
    <mergeCell ref="C6:D6"/>
    <mergeCell ref="E6:H6"/>
    <mergeCell ref="I6:J6"/>
    <mergeCell ref="K6:L6"/>
    <mergeCell ref="M6:P6"/>
    <mergeCell ref="M7:P7"/>
    <mergeCell ref="E9:H9"/>
    <mergeCell ref="A1:P1"/>
    <mergeCell ref="A2:P2"/>
    <mergeCell ref="A3:J3"/>
    <mergeCell ref="K3:P3"/>
    <mergeCell ref="A4:J4"/>
    <mergeCell ref="K4:P4"/>
    <mergeCell ref="A7:B7"/>
    <mergeCell ref="C7:D7"/>
    <mergeCell ref="E7:H7"/>
    <mergeCell ref="I7:J7"/>
    <mergeCell ref="K7:L7"/>
    <mergeCell ref="A8:B8"/>
    <mergeCell ref="C8:D8"/>
    <mergeCell ref="E8:H8"/>
    <mergeCell ref="I8:J8"/>
    <mergeCell ref="K8:L8"/>
    <mergeCell ref="M8:P8"/>
    <mergeCell ref="I9:J9"/>
    <mergeCell ref="K9:L9"/>
    <mergeCell ref="M9:P9"/>
    <mergeCell ref="I10:J10"/>
    <mergeCell ref="K10:L10"/>
    <mergeCell ref="M10:P10"/>
    <mergeCell ref="A11:B11"/>
    <mergeCell ref="C11:D11"/>
    <mergeCell ref="E11:H11"/>
    <mergeCell ref="I11:J11"/>
    <mergeCell ref="K11:L11"/>
    <mergeCell ref="M11:P11"/>
  </mergeCells>
  <hyperlinks>
    <hyperlink ref="A17" r:id="rId1" display="vigilancia.compraspublicas@quitohonesto.gob.ec"/>
    <hyperlink ref="I18" r:id="rId2"/>
    <hyperlink ref="K3:L3" r:id="rId3" display="i1 PAC GAD MPM 2016"/>
    <hyperlink ref="K5" r:id="rId4" display="http://portal.compraspublicas.gob.ec/sercop/"/>
    <hyperlink ref="K3:P3" r:id="rId5" display="Plan Anual de Contratación aprobado para ejercicio fiscal"/>
    <hyperlink ref="R5" display="https://www.compraspublicas.gob.ec/ProcesoContratacion/compras/PC/buscarPACe.cpe?entidadPac=WvCXroVfuZXcI5Qa88DHA_wo-MssgCXuWG4k74zzcmg,&amp;anio=zGG4yb0CtjdR7LgfgExHBx97XqcP0DHZFWAyZyldESM,&amp;nombre=d6jDcE7R155MeOS2m8EigTmnZYymmFQAhGDc3gdDhmEz9rMPtqVdVMg41TMJ3"/>
    <hyperlink ref="Q5" r:id="rId6"/>
    <hyperlink ref="K5:P5" r:id="rId7" display="https://www.compraspublicas.gob.ec/ProcesoContratacion/compras/"/>
    <hyperlink ref="K4:P4" r:id="rId8" display="PAC  REFORMA"/>
    <hyperlink ref="Q7" r:id="rId9"/>
    <hyperlink ref="N12" r:id="rId10" display="https://www.compraspublicas.gob.ec/ProcesoContratacion/compras/IC/buscarInfima.cpe#"/>
    <hyperlink ref="M8" r:id="rId11"/>
    <hyperlink ref="M9" r:id="rId12"/>
    <hyperlink ref="M10" r:id="rId13"/>
    <hyperlink ref="M11" r:id="rId14"/>
    <hyperlink ref="M7:P7" r:id="rId15" display="i1 ORDEN No. 1027545 CATE 28"/>
  </hyperlinks>
  <printOptions horizontalCentered="1" verticalCentered="1"/>
  <pageMargins left="0" right="0" top="0" bottom="0" header="0" footer="0"/>
  <pageSetup paperSize="9" scale="46" orientation="landscape" r:id="rId16"/>
  <headerFooter>
    <oddHeader>&amp;R&amp;G</oddHeader>
    <oddFooter>&amp;L&amp;P de &amp;N&amp;C&amp;"Arial,Negrita"GOBIERNO AUTÓNOMO DESCENTRALIZADO MUNICIPAL DE PEDRO MONCAYO&amp;RLiteral i.- Procesos de contrataciones</oddFooter>
  </headerFooter>
  <legacyDrawingHF r:id="rId17"/>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3">
    <pageSetUpPr fitToPage="1"/>
  </sheetPr>
  <dimension ref="A1:AP24"/>
  <sheetViews>
    <sheetView topLeftCell="C1" zoomScale="90" zoomScaleNormal="90" workbookViewId="0">
      <selection activeCell="H9" sqref="H9:K9"/>
    </sheetView>
  </sheetViews>
  <sheetFormatPr baseColWidth="10" defaultRowHeight="12.75" x14ac:dyDescent="0.2"/>
  <cols>
    <col min="1" max="1" width="4.5703125" customWidth="1"/>
    <col min="2" max="2" width="59.5703125" customWidth="1"/>
    <col min="3" max="3" width="16.28515625" customWidth="1"/>
    <col min="4" max="4" width="15.7109375" customWidth="1"/>
    <col min="5" max="5" width="21.85546875" customWidth="1"/>
    <col min="6" max="6" width="13.28515625" customWidth="1"/>
    <col min="7" max="7" width="18.7109375" customWidth="1"/>
    <col min="8" max="8" width="15.28515625" customWidth="1"/>
    <col min="9" max="9" width="11.42578125" customWidth="1"/>
    <col min="10" max="10" width="10.85546875" customWidth="1"/>
    <col min="11" max="11" width="33.140625" customWidth="1"/>
  </cols>
  <sheetData>
    <row r="1" spans="1:42" ht="27" customHeight="1" x14ac:dyDescent="0.2">
      <c r="A1" s="647" t="s">
        <v>20</v>
      </c>
      <c r="B1" s="648"/>
      <c r="C1" s="648"/>
      <c r="D1" s="648"/>
      <c r="E1" s="648"/>
      <c r="F1" s="648"/>
      <c r="G1" s="648"/>
      <c r="H1" s="648"/>
      <c r="I1" s="648"/>
      <c r="J1" s="648"/>
      <c r="K1" s="64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c r="AN1" s="29"/>
      <c r="AO1" s="29"/>
      <c r="AP1" s="29"/>
    </row>
    <row r="2" spans="1:42" ht="27" customHeight="1" x14ac:dyDescent="0.2">
      <c r="A2" s="647" t="s">
        <v>157</v>
      </c>
      <c r="B2" s="648"/>
      <c r="C2" s="648"/>
      <c r="D2" s="648"/>
      <c r="E2" s="648"/>
      <c r="F2" s="648"/>
      <c r="G2" s="648"/>
      <c r="H2" s="648"/>
      <c r="I2" s="648"/>
      <c r="J2" s="648"/>
      <c r="K2" s="648"/>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c r="AN2" s="29"/>
      <c r="AO2" s="29"/>
      <c r="AP2" s="29"/>
    </row>
    <row r="3" spans="1:42" s="11" customFormat="1" ht="72.75" customHeight="1" x14ac:dyDescent="0.2">
      <c r="A3" s="650" t="s">
        <v>158</v>
      </c>
      <c r="B3" s="650" t="s">
        <v>159</v>
      </c>
      <c r="C3" s="650" t="s">
        <v>160</v>
      </c>
      <c r="D3" s="650" t="s">
        <v>161</v>
      </c>
      <c r="E3" s="650" t="s">
        <v>162</v>
      </c>
      <c r="F3" s="650" t="s">
        <v>163</v>
      </c>
      <c r="G3" s="650" t="s">
        <v>164</v>
      </c>
      <c r="H3" s="650" t="s">
        <v>165</v>
      </c>
      <c r="I3" s="651" t="s">
        <v>166</v>
      </c>
      <c r="J3" s="652"/>
      <c r="K3" s="650" t="s">
        <v>167</v>
      </c>
      <c r="L3" s="10"/>
      <c r="M3" s="10"/>
      <c r="N3" s="10"/>
      <c r="O3" s="10"/>
      <c r="P3" s="10"/>
      <c r="Q3" s="10"/>
      <c r="R3" s="10"/>
      <c r="S3" s="10"/>
      <c r="T3" s="10"/>
      <c r="U3" s="10"/>
      <c r="V3" s="10"/>
      <c r="W3" s="10"/>
      <c r="X3" s="10"/>
      <c r="Y3" s="10"/>
      <c r="Z3" s="10"/>
      <c r="AA3" s="10"/>
      <c r="AB3" s="10"/>
      <c r="AC3" s="10"/>
      <c r="AD3" s="10"/>
      <c r="AE3" s="10"/>
      <c r="AF3" s="10"/>
      <c r="AG3" s="10"/>
      <c r="AH3" s="10"/>
      <c r="AI3" s="10"/>
      <c r="AJ3" s="10"/>
      <c r="AK3" s="10"/>
      <c r="AL3" s="10"/>
      <c r="AM3" s="10"/>
      <c r="AN3" s="10"/>
      <c r="AO3" s="10"/>
      <c r="AP3" s="10"/>
    </row>
    <row r="4" spans="1:42" s="11" customFormat="1" ht="30" customHeight="1" x14ac:dyDescent="0.2">
      <c r="A4" s="535"/>
      <c r="B4" s="535"/>
      <c r="C4" s="535"/>
      <c r="D4" s="535"/>
      <c r="E4" s="535"/>
      <c r="F4" s="535"/>
      <c r="G4" s="535"/>
      <c r="H4" s="535"/>
      <c r="I4" s="14" t="s">
        <v>168</v>
      </c>
      <c r="J4" s="14" t="s">
        <v>169</v>
      </c>
      <c r="K4" s="535"/>
      <c r="L4" s="10"/>
      <c r="M4" s="10"/>
      <c r="N4" s="10"/>
      <c r="O4" s="10"/>
      <c r="P4" s="10"/>
      <c r="Q4" s="10"/>
      <c r="R4" s="10"/>
      <c r="S4" s="10"/>
      <c r="T4" s="10"/>
      <c r="U4" s="10"/>
      <c r="V4" s="10"/>
      <c r="W4" s="10"/>
      <c r="X4" s="10"/>
      <c r="Y4" s="10"/>
      <c r="Z4" s="10"/>
      <c r="AA4" s="10"/>
      <c r="AB4" s="10"/>
      <c r="AC4" s="10"/>
      <c r="AD4" s="10"/>
      <c r="AE4" s="10"/>
      <c r="AF4" s="10"/>
      <c r="AG4" s="10"/>
      <c r="AH4" s="10"/>
      <c r="AI4" s="10"/>
      <c r="AJ4" s="10"/>
      <c r="AK4" s="10"/>
      <c r="AL4" s="10"/>
      <c r="AM4" s="10"/>
      <c r="AN4" s="10"/>
      <c r="AO4" s="10"/>
      <c r="AP4" s="10"/>
    </row>
    <row r="5" spans="1:42" ht="54" customHeight="1" thickBot="1" x14ac:dyDescent="0.25">
      <c r="A5" s="37">
        <v>1</v>
      </c>
      <c r="B5" s="640" t="s">
        <v>1313</v>
      </c>
      <c r="C5" s="641"/>
      <c r="D5" s="641"/>
      <c r="E5" s="641"/>
      <c r="F5" s="641"/>
      <c r="G5" s="641"/>
      <c r="H5" s="641"/>
      <c r="I5" s="641"/>
      <c r="J5" s="642"/>
      <c r="K5" s="164" t="s">
        <v>1199</v>
      </c>
      <c r="L5" s="335" t="s">
        <v>1839</v>
      </c>
      <c r="M5" s="29"/>
      <c r="N5" s="29"/>
      <c r="O5" s="29"/>
      <c r="P5" s="29"/>
      <c r="Q5" s="29"/>
      <c r="R5" s="29"/>
      <c r="S5" s="29"/>
      <c r="T5" s="29"/>
      <c r="U5" s="29"/>
      <c r="V5" s="29"/>
      <c r="W5" s="29"/>
      <c r="X5" s="29"/>
      <c r="Y5" s="29"/>
      <c r="Z5" s="29"/>
      <c r="AA5" s="29"/>
      <c r="AB5" s="29"/>
      <c r="AC5" s="29"/>
      <c r="AD5" s="29"/>
      <c r="AE5" s="29"/>
      <c r="AF5" s="29"/>
      <c r="AG5" s="29"/>
      <c r="AH5" s="29"/>
      <c r="AI5" s="29"/>
      <c r="AJ5" s="29"/>
      <c r="AK5" s="29"/>
      <c r="AL5" s="29"/>
      <c r="AM5" s="29"/>
      <c r="AN5" s="29"/>
      <c r="AO5" s="29"/>
      <c r="AP5" s="29"/>
    </row>
    <row r="6" spans="1:42" ht="23.25" customHeight="1" x14ac:dyDescent="0.2">
      <c r="A6" s="561" t="s">
        <v>0</v>
      </c>
      <c r="B6" s="561"/>
      <c r="C6" s="561"/>
      <c r="D6" s="561"/>
      <c r="E6" s="561"/>
      <c r="F6" s="561"/>
      <c r="G6" s="561"/>
      <c r="H6" s="567">
        <v>43039</v>
      </c>
      <c r="I6" s="568"/>
      <c r="J6" s="568"/>
      <c r="K6" s="568"/>
      <c r="L6" s="29"/>
      <c r="M6" s="29"/>
      <c r="N6" s="29"/>
      <c r="O6" s="29"/>
      <c r="P6" s="29"/>
      <c r="Q6" s="29"/>
      <c r="R6" s="29"/>
      <c r="S6" s="29"/>
      <c r="T6" s="29"/>
      <c r="U6" s="29"/>
      <c r="V6" s="29"/>
      <c r="W6" s="29"/>
      <c r="X6" s="29"/>
      <c r="Y6" s="29"/>
      <c r="Z6" s="29"/>
      <c r="AA6" s="29"/>
      <c r="AB6" s="29"/>
      <c r="AC6" s="29"/>
      <c r="AD6" s="29"/>
      <c r="AE6" s="29"/>
      <c r="AF6" s="29"/>
      <c r="AG6" s="29"/>
      <c r="AH6" s="29"/>
      <c r="AI6" s="29"/>
      <c r="AJ6" s="29"/>
      <c r="AK6" s="29"/>
      <c r="AL6" s="29"/>
      <c r="AM6" s="29"/>
      <c r="AN6" s="29"/>
      <c r="AO6" s="29"/>
      <c r="AP6" s="29"/>
    </row>
    <row r="7" spans="1:42" ht="21.75" customHeight="1" x14ac:dyDescent="0.2">
      <c r="A7" s="561" t="s">
        <v>17</v>
      </c>
      <c r="B7" s="561"/>
      <c r="C7" s="561"/>
      <c r="D7" s="561"/>
      <c r="E7" s="561"/>
      <c r="F7" s="561"/>
      <c r="G7" s="561"/>
      <c r="H7" s="643" t="s">
        <v>1151</v>
      </c>
      <c r="I7" s="644"/>
      <c r="J7" s="644"/>
      <c r="K7" s="645"/>
      <c r="L7" s="29"/>
      <c r="M7" s="29"/>
      <c r="N7" s="29"/>
      <c r="O7" s="29"/>
      <c r="P7" s="29"/>
      <c r="Q7" s="29"/>
      <c r="R7" s="29"/>
      <c r="S7" s="29"/>
      <c r="T7" s="29"/>
      <c r="U7" s="29"/>
      <c r="V7" s="29"/>
      <c r="W7" s="29"/>
      <c r="X7" s="29"/>
      <c r="Y7" s="29"/>
      <c r="Z7" s="29"/>
      <c r="AA7" s="29"/>
      <c r="AB7" s="29"/>
      <c r="AC7" s="29"/>
      <c r="AD7" s="29"/>
      <c r="AE7" s="29"/>
      <c r="AF7" s="29"/>
      <c r="AG7" s="29"/>
      <c r="AH7" s="29"/>
      <c r="AI7" s="29"/>
      <c r="AJ7" s="29"/>
      <c r="AK7" s="29"/>
      <c r="AL7" s="29"/>
      <c r="AM7" s="29"/>
      <c r="AN7" s="29"/>
      <c r="AO7" s="29"/>
      <c r="AP7" s="29"/>
    </row>
    <row r="8" spans="1:42" ht="23.25" customHeight="1" x14ac:dyDescent="0.2">
      <c r="A8" s="561" t="s">
        <v>170</v>
      </c>
      <c r="B8" s="561"/>
      <c r="C8" s="561"/>
      <c r="D8" s="561"/>
      <c r="E8" s="561"/>
      <c r="F8" s="561"/>
      <c r="G8" s="561"/>
      <c r="H8" s="643" t="s">
        <v>333</v>
      </c>
      <c r="I8" s="644"/>
      <c r="J8" s="644"/>
      <c r="K8" s="645"/>
      <c r="L8" s="29"/>
      <c r="M8" s="29"/>
      <c r="N8" s="29"/>
      <c r="O8" s="29"/>
      <c r="P8" s="29"/>
      <c r="Q8" s="29"/>
      <c r="R8" s="29"/>
      <c r="S8" s="29"/>
      <c r="T8" s="29"/>
      <c r="U8" s="29"/>
      <c r="V8" s="29"/>
      <c r="W8" s="29"/>
      <c r="X8" s="29"/>
      <c r="Y8" s="29"/>
      <c r="Z8" s="29"/>
      <c r="AA8" s="29"/>
      <c r="AB8" s="29"/>
      <c r="AC8" s="29"/>
      <c r="AD8" s="29"/>
      <c r="AE8" s="29"/>
      <c r="AF8" s="29"/>
      <c r="AG8" s="29"/>
      <c r="AH8" s="29"/>
      <c r="AI8" s="29"/>
      <c r="AJ8" s="29"/>
      <c r="AK8" s="29"/>
      <c r="AL8" s="29"/>
      <c r="AM8" s="29"/>
      <c r="AN8" s="29"/>
      <c r="AO8" s="29"/>
      <c r="AP8" s="29"/>
    </row>
    <row r="9" spans="1:42" ht="22.5" customHeight="1" x14ac:dyDescent="0.2">
      <c r="A9" s="561" t="s">
        <v>171</v>
      </c>
      <c r="B9" s="561"/>
      <c r="C9" s="561"/>
      <c r="D9" s="561"/>
      <c r="E9" s="561"/>
      <c r="F9" s="561"/>
      <c r="G9" s="561"/>
      <c r="H9" s="643" t="s">
        <v>334</v>
      </c>
      <c r="I9" s="644"/>
      <c r="J9" s="644"/>
      <c r="K9" s="645"/>
      <c r="L9" s="29"/>
      <c r="M9" s="29"/>
      <c r="N9" s="29"/>
      <c r="O9" s="29"/>
      <c r="P9" s="29"/>
      <c r="Q9" s="29"/>
      <c r="R9" s="29"/>
      <c r="S9" s="29"/>
      <c r="T9" s="29"/>
      <c r="U9" s="29"/>
      <c r="V9" s="29"/>
      <c r="W9" s="29"/>
      <c r="X9" s="29"/>
      <c r="Y9" s="29"/>
      <c r="Z9" s="29"/>
      <c r="AA9" s="29"/>
      <c r="AB9" s="29"/>
      <c r="AC9" s="29"/>
      <c r="AD9" s="29"/>
      <c r="AE9" s="29"/>
      <c r="AF9" s="29"/>
      <c r="AG9" s="29"/>
      <c r="AH9" s="29"/>
      <c r="AI9" s="29"/>
      <c r="AJ9" s="29"/>
      <c r="AK9" s="29"/>
      <c r="AL9" s="29"/>
      <c r="AM9" s="29"/>
      <c r="AN9" s="29"/>
      <c r="AO9" s="29"/>
      <c r="AP9" s="29"/>
    </row>
    <row r="10" spans="1:42" ht="24" customHeight="1" x14ac:dyDescent="0.2">
      <c r="A10" s="561" t="s">
        <v>1</v>
      </c>
      <c r="B10" s="561"/>
      <c r="C10" s="561"/>
      <c r="D10" s="561"/>
      <c r="E10" s="561"/>
      <c r="F10" s="561"/>
      <c r="G10" s="561"/>
      <c r="H10" s="519" t="s">
        <v>335</v>
      </c>
      <c r="I10" s="520"/>
      <c r="J10" s="520"/>
      <c r="K10" s="521"/>
      <c r="L10" s="29"/>
      <c r="M10" s="29"/>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c r="AN10" s="29"/>
      <c r="AO10" s="29"/>
      <c r="AP10" s="29"/>
    </row>
    <row r="11" spans="1:42" ht="21.75" customHeight="1" x14ac:dyDescent="0.2">
      <c r="A11" s="561" t="s">
        <v>2</v>
      </c>
      <c r="B11" s="561"/>
      <c r="C11" s="561"/>
      <c r="D11" s="561"/>
      <c r="E11" s="561"/>
      <c r="F11" s="561"/>
      <c r="G11" s="561"/>
      <c r="H11" s="646" t="s">
        <v>1156</v>
      </c>
      <c r="I11" s="646"/>
      <c r="J11" s="646"/>
      <c r="K11" s="646"/>
      <c r="L11" s="29"/>
      <c r="M11" s="29"/>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c r="AN11" s="29"/>
      <c r="AO11" s="29"/>
      <c r="AP11" s="29"/>
    </row>
    <row r="12" spans="1:42" x14ac:dyDescent="0.2">
      <c r="A12" s="43"/>
      <c r="B12" s="43"/>
      <c r="C12" s="43"/>
      <c r="D12" s="43"/>
      <c r="E12" s="43"/>
      <c r="F12" s="43"/>
      <c r="G12" s="43"/>
      <c r="H12" s="43"/>
      <c r="I12" s="43"/>
      <c r="J12" s="43"/>
      <c r="K12" s="29"/>
      <c r="L12" s="29"/>
      <c r="M12" s="29"/>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c r="AN12" s="29"/>
      <c r="AO12" s="29"/>
      <c r="AP12" s="29"/>
    </row>
    <row r="13" spans="1:42" ht="15" x14ac:dyDescent="0.25">
      <c r="A13" s="19" t="s">
        <v>172</v>
      </c>
      <c r="B13" s="29"/>
      <c r="C13" s="29"/>
      <c r="D13" s="29"/>
      <c r="E13" s="29"/>
      <c r="F13" s="29"/>
      <c r="G13" s="29"/>
      <c r="H13" s="29"/>
      <c r="I13" s="29"/>
      <c r="J13" s="29"/>
      <c r="K13" s="29"/>
      <c r="L13" s="29"/>
      <c r="M13" s="29"/>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c r="AN13" s="29"/>
      <c r="AO13" s="29"/>
      <c r="AP13" s="29"/>
    </row>
    <row r="14" spans="1:42" x14ac:dyDescent="0.2">
      <c r="A14" s="29" t="s">
        <v>173</v>
      </c>
      <c r="B14" s="29"/>
      <c r="C14" s="29"/>
      <c r="D14" s="29"/>
      <c r="E14" s="29"/>
      <c r="F14" s="29"/>
      <c r="G14" s="29"/>
      <c r="H14" s="29"/>
      <c r="I14" s="29"/>
      <c r="J14" s="29"/>
      <c r="K14" s="29"/>
      <c r="L14" s="29"/>
      <c r="M14" s="29"/>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c r="AN14" s="29"/>
      <c r="AO14" s="29"/>
      <c r="AP14" s="29"/>
    </row>
    <row r="15" spans="1:42" x14ac:dyDescent="0.2">
      <c r="A15" s="29"/>
      <c r="B15" s="29"/>
      <c r="C15" s="29"/>
      <c r="D15" s="29"/>
      <c r="E15" s="29"/>
      <c r="F15" s="29"/>
      <c r="G15" s="29"/>
      <c r="H15" s="29"/>
      <c r="I15" s="29"/>
      <c r="J15" s="29"/>
      <c r="K15" s="29"/>
      <c r="L15" s="29"/>
      <c r="M15" s="29"/>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c r="AN15" s="29"/>
      <c r="AO15" s="29"/>
      <c r="AP15" s="29"/>
    </row>
    <row r="16" spans="1:42" x14ac:dyDescent="0.2">
      <c r="A16" s="29"/>
      <c r="B16" s="29"/>
      <c r="C16" s="29"/>
      <c r="D16" s="29"/>
      <c r="E16" s="29"/>
      <c r="F16" s="29"/>
      <c r="G16" s="29"/>
      <c r="H16" s="29"/>
      <c r="I16" s="29"/>
      <c r="J16" s="29"/>
      <c r="K16" s="29"/>
      <c r="L16" s="29"/>
      <c r="M16" s="29"/>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c r="AN16" s="29"/>
      <c r="AO16" s="29"/>
      <c r="AP16" s="29"/>
    </row>
    <row r="17" spans="1:42" x14ac:dyDescent="0.2">
      <c r="A17" s="29"/>
      <c r="B17" s="29"/>
      <c r="C17" s="29"/>
      <c r="D17" s="29"/>
      <c r="E17" s="29"/>
      <c r="F17" s="29"/>
      <c r="G17" s="29"/>
      <c r="H17" s="29"/>
      <c r="I17" s="29"/>
      <c r="J17" s="29"/>
      <c r="K17" s="29"/>
      <c r="L17" s="29"/>
      <c r="M17" s="29"/>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c r="AN17" s="29"/>
      <c r="AO17" s="29"/>
      <c r="AP17" s="29"/>
    </row>
    <row r="18" spans="1:42" x14ac:dyDescent="0.2">
      <c r="A18" s="29"/>
      <c r="B18" s="29"/>
      <c r="C18" s="29"/>
      <c r="D18" s="29"/>
      <c r="E18" s="29"/>
      <c r="F18" s="29"/>
      <c r="G18" s="29"/>
      <c r="H18" s="29"/>
      <c r="I18" s="29"/>
      <c r="J18" s="29"/>
      <c r="K18" s="29"/>
      <c r="L18" s="29"/>
      <c r="M18" s="29"/>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c r="AN18" s="29"/>
      <c r="AO18" s="29"/>
      <c r="AP18" s="29"/>
    </row>
    <row r="19" spans="1:42" x14ac:dyDescent="0.2">
      <c r="A19" s="29"/>
      <c r="B19" s="29"/>
      <c r="C19" s="29"/>
      <c r="D19" s="29"/>
      <c r="E19" s="29"/>
      <c r="F19" s="29"/>
      <c r="G19" s="29"/>
      <c r="H19" s="29"/>
      <c r="I19" s="29"/>
      <c r="J19" s="29"/>
      <c r="K19" s="29"/>
      <c r="L19" s="29"/>
      <c r="M19" s="29"/>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c r="AN19" s="29"/>
      <c r="AO19" s="29"/>
      <c r="AP19" s="29"/>
    </row>
    <row r="20" spans="1:42" x14ac:dyDescent="0.2">
      <c r="A20" s="29"/>
      <c r="B20" s="29"/>
      <c r="C20" s="29"/>
      <c r="D20" s="29"/>
      <c r="E20" s="29"/>
      <c r="F20" s="29"/>
      <c r="G20" s="29"/>
      <c r="H20" s="29"/>
      <c r="I20" s="29"/>
      <c r="J20" s="29"/>
      <c r="K20" s="29"/>
      <c r="L20" s="29"/>
      <c r="M20" s="29"/>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c r="AN20" s="29"/>
      <c r="AO20" s="29"/>
      <c r="AP20" s="29"/>
    </row>
    <row r="21" spans="1:42" x14ac:dyDescent="0.2">
      <c r="A21" s="29"/>
      <c r="B21" s="29"/>
      <c r="C21" s="29"/>
      <c r="D21" s="29"/>
      <c r="E21" s="29"/>
      <c r="F21" s="29"/>
      <c r="G21" s="29"/>
      <c r="H21" s="29"/>
      <c r="I21" s="29"/>
      <c r="J21" s="29"/>
      <c r="K21" s="29"/>
      <c r="L21" s="29"/>
      <c r="M21" s="29"/>
      <c r="N21" s="29"/>
      <c r="O21" s="29"/>
      <c r="P21" s="29"/>
      <c r="Q21" s="29"/>
      <c r="R21" s="29"/>
      <c r="S21" s="29"/>
      <c r="T21" s="29"/>
      <c r="U21" s="29"/>
      <c r="V21" s="29"/>
      <c r="W21" s="29"/>
      <c r="X21" s="29"/>
      <c r="Y21" s="29"/>
      <c r="Z21" s="29"/>
      <c r="AA21" s="29"/>
      <c r="AB21" s="29"/>
      <c r="AC21" s="29"/>
      <c r="AD21" s="29"/>
      <c r="AE21" s="29"/>
      <c r="AF21" s="29"/>
      <c r="AG21" s="29"/>
      <c r="AH21" s="29"/>
      <c r="AI21" s="29"/>
      <c r="AJ21" s="29"/>
      <c r="AK21" s="29"/>
      <c r="AL21" s="29"/>
      <c r="AM21" s="29"/>
      <c r="AN21" s="29"/>
      <c r="AO21" s="29"/>
      <c r="AP21" s="29"/>
    </row>
    <row r="22" spans="1:42" x14ac:dyDescent="0.2">
      <c r="A22" s="29"/>
      <c r="B22" s="29"/>
      <c r="C22" s="29"/>
      <c r="D22" s="29"/>
      <c r="E22" s="29"/>
      <c r="F22" s="29"/>
      <c r="G22" s="29"/>
      <c r="H22" s="29"/>
      <c r="I22" s="29"/>
      <c r="J22" s="29"/>
      <c r="K22" s="29"/>
      <c r="L22" s="29"/>
      <c r="M22" s="29"/>
      <c r="N22" s="29"/>
      <c r="O22" s="29"/>
      <c r="P22" s="29"/>
      <c r="Q22" s="29"/>
      <c r="R22" s="29"/>
      <c r="S22" s="29"/>
      <c r="T22" s="29"/>
      <c r="U22" s="29"/>
      <c r="V22" s="29"/>
      <c r="W22" s="29"/>
      <c r="X22" s="29"/>
      <c r="Y22" s="29"/>
      <c r="Z22" s="29"/>
      <c r="AA22" s="29"/>
      <c r="AB22" s="29"/>
      <c r="AC22" s="29"/>
      <c r="AD22" s="29"/>
      <c r="AE22" s="29"/>
      <c r="AF22" s="29"/>
      <c r="AG22" s="29"/>
      <c r="AH22" s="29"/>
      <c r="AI22" s="29"/>
      <c r="AJ22" s="29"/>
      <c r="AK22" s="29"/>
      <c r="AL22" s="29"/>
      <c r="AM22" s="29"/>
      <c r="AN22" s="29"/>
      <c r="AO22" s="29"/>
      <c r="AP22" s="29"/>
    </row>
    <row r="23" spans="1:42" x14ac:dyDescent="0.2">
      <c r="A23" s="29"/>
      <c r="B23" s="29"/>
      <c r="C23" s="29"/>
      <c r="D23" s="29"/>
      <c r="E23" s="29"/>
      <c r="F23" s="29"/>
      <c r="G23" s="29"/>
      <c r="H23" s="29"/>
      <c r="I23" s="29"/>
      <c r="J23" s="29"/>
      <c r="K23" s="29"/>
      <c r="L23" s="29"/>
      <c r="M23" s="29"/>
      <c r="N23" s="29"/>
      <c r="O23" s="29"/>
      <c r="P23" s="29"/>
      <c r="Q23" s="29"/>
      <c r="R23" s="29"/>
      <c r="S23" s="29"/>
      <c r="T23" s="29"/>
      <c r="U23" s="29"/>
      <c r="V23" s="29"/>
      <c r="W23" s="29"/>
      <c r="X23" s="29"/>
      <c r="Y23" s="29"/>
      <c r="Z23" s="29"/>
      <c r="AA23" s="29"/>
      <c r="AB23" s="29"/>
      <c r="AC23" s="29"/>
      <c r="AD23" s="29"/>
      <c r="AE23" s="29"/>
      <c r="AF23" s="29"/>
      <c r="AG23" s="29"/>
      <c r="AH23" s="29"/>
      <c r="AI23" s="29"/>
      <c r="AJ23" s="29"/>
      <c r="AK23" s="29"/>
      <c r="AL23" s="29"/>
      <c r="AM23" s="29"/>
      <c r="AN23" s="29"/>
      <c r="AO23" s="29"/>
      <c r="AP23" s="29"/>
    </row>
    <row r="24" spans="1:42" x14ac:dyDescent="0.2">
      <c r="A24" s="29"/>
      <c r="B24" s="29"/>
      <c r="C24" s="29"/>
      <c r="D24" s="29"/>
      <c r="E24" s="29"/>
      <c r="F24" s="29"/>
      <c r="G24" s="29"/>
      <c r="H24" s="29"/>
      <c r="I24" s="29"/>
      <c r="J24" s="29"/>
      <c r="K24" s="29"/>
      <c r="L24" s="29"/>
      <c r="M24" s="29"/>
      <c r="N24" s="29"/>
      <c r="O24" s="29"/>
      <c r="P24" s="29"/>
      <c r="Q24" s="29"/>
      <c r="R24" s="29"/>
      <c r="S24" s="29"/>
      <c r="T24" s="29"/>
      <c r="U24" s="29"/>
      <c r="V24" s="29"/>
      <c r="W24" s="29"/>
      <c r="X24" s="29"/>
      <c r="Y24" s="29"/>
      <c r="Z24" s="29"/>
      <c r="AA24" s="29"/>
      <c r="AB24" s="29"/>
      <c r="AC24" s="29"/>
      <c r="AD24" s="29"/>
      <c r="AE24" s="29"/>
      <c r="AF24" s="29"/>
      <c r="AG24" s="29"/>
      <c r="AH24" s="29"/>
      <c r="AI24" s="29"/>
      <c r="AJ24" s="29"/>
      <c r="AK24" s="29"/>
      <c r="AL24" s="29"/>
      <c r="AM24" s="29"/>
      <c r="AN24" s="29"/>
      <c r="AO24" s="29"/>
      <c r="AP24" s="29"/>
    </row>
  </sheetData>
  <mergeCells count="25">
    <mergeCell ref="A1:K1"/>
    <mergeCell ref="A2:K2"/>
    <mergeCell ref="A3:A4"/>
    <mergeCell ref="B3:B4"/>
    <mergeCell ref="C3:C4"/>
    <mergeCell ref="D3:D4"/>
    <mergeCell ref="E3:E4"/>
    <mergeCell ref="F3:F4"/>
    <mergeCell ref="G3:G4"/>
    <mergeCell ref="H3:H4"/>
    <mergeCell ref="I3:J3"/>
    <mergeCell ref="K3:K4"/>
    <mergeCell ref="A11:G11"/>
    <mergeCell ref="H11:K11"/>
    <mergeCell ref="A8:G8"/>
    <mergeCell ref="H8:K8"/>
    <mergeCell ref="A9:G9"/>
    <mergeCell ref="H9:K9"/>
    <mergeCell ref="A10:G10"/>
    <mergeCell ref="H10:K10"/>
    <mergeCell ref="B5:J5"/>
    <mergeCell ref="A6:G6"/>
    <mergeCell ref="H6:K6"/>
    <mergeCell ref="A7:G7"/>
    <mergeCell ref="H7:K7"/>
  </mergeCells>
  <hyperlinks>
    <hyperlink ref="K5" r:id="rId1" display="http://www.pedromoncayo.gob.ec/documentos/LeyTransparencia_2017/julio/j1 certificado no incumplimiento.pdf"/>
    <hyperlink ref="L5" r:id="rId2"/>
  </hyperlinks>
  <printOptions horizontalCentered="1" verticalCentered="1"/>
  <pageMargins left="0" right="0" top="0" bottom="0" header="0" footer="0"/>
  <pageSetup paperSize="9" scale="66" orientation="landscape" r:id="rId3"/>
  <headerFooter>
    <oddHeader>&amp;R&amp;G</oddHeader>
    <oddFooter>&amp;L&amp;P de &amp;N&amp;C&amp;"Arial,Negrita"GOBIERNO AUTÓNOMO DESCENTRALIZADO MUNICIPAL DE PEDRO MONCAYO&amp;RLiteral j.- Empresas y personas que han incumplido contratos</oddFooter>
  </headerFooter>
  <legacyDrawingHF r:id="rId4"/>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mc:Ignorable="x14ac">
  <sheetPr codeName="Hoja14">
    <tabColor theme="0"/>
    <pageSetUpPr fitToPage="1"/>
  </sheetPr>
  <dimension ref="A1:AM53"/>
  <sheetViews>
    <sheetView topLeftCell="C25" zoomScale="70" zoomScaleNormal="70" zoomScaleSheetLayoutView="80" workbookViewId="0">
      <selection activeCell="H8" sqref="H8"/>
    </sheetView>
  </sheetViews>
  <sheetFormatPr baseColWidth="10" defaultRowHeight="12.75" x14ac:dyDescent="0.2"/>
  <cols>
    <col min="1" max="1" width="20.28515625" customWidth="1"/>
    <col min="2" max="2" width="49.42578125" customWidth="1"/>
    <col min="3" max="3" width="45.7109375" customWidth="1"/>
    <col min="4" max="4" width="35.7109375" customWidth="1"/>
    <col min="5" max="5" width="18.42578125" customWidth="1"/>
    <col min="6" max="6" width="17.85546875" customWidth="1"/>
    <col min="7" max="7" width="19.28515625" customWidth="1"/>
    <col min="8" max="8" width="16.140625" style="227" customWidth="1"/>
    <col min="9" max="9" width="28.5703125" customWidth="1"/>
    <col min="10" max="10" width="3.5703125" customWidth="1"/>
    <col min="11" max="11" width="3.42578125" style="313" customWidth="1"/>
    <col min="12" max="12" width="4.42578125" customWidth="1"/>
    <col min="13" max="13" width="29.42578125" customWidth="1"/>
  </cols>
  <sheetData>
    <row r="1" spans="1:39" ht="43.5" customHeight="1" x14ac:dyDescent="0.2">
      <c r="A1" s="465" t="s">
        <v>20</v>
      </c>
      <c r="B1" s="465"/>
      <c r="C1" s="465"/>
      <c r="D1" s="465"/>
      <c r="E1" s="465"/>
      <c r="F1" s="465"/>
      <c r="G1" s="465"/>
      <c r="H1" s="465"/>
      <c r="I1" s="465"/>
      <c r="J1" s="29"/>
      <c r="K1" s="309"/>
      <c r="L1" s="29"/>
      <c r="M1" s="29"/>
      <c r="N1" s="29"/>
      <c r="O1" s="29"/>
      <c r="P1" s="29"/>
      <c r="Q1" s="29"/>
      <c r="R1" s="29"/>
      <c r="S1" s="29"/>
      <c r="T1" s="29"/>
      <c r="U1" s="29"/>
      <c r="V1" s="29"/>
      <c r="W1" s="29"/>
      <c r="X1" s="29"/>
      <c r="Y1" s="29"/>
      <c r="Z1" s="29"/>
      <c r="AA1" s="29"/>
      <c r="AB1" s="29"/>
      <c r="AC1" s="29"/>
      <c r="AD1" s="29"/>
      <c r="AE1" s="29"/>
      <c r="AF1" s="29"/>
      <c r="AG1" s="29"/>
      <c r="AH1" s="29"/>
      <c r="AI1" s="29"/>
      <c r="AJ1" s="29"/>
      <c r="AK1" s="29"/>
      <c r="AL1" s="29"/>
      <c r="AM1" s="29"/>
    </row>
    <row r="2" spans="1:39" ht="36" customHeight="1" x14ac:dyDescent="0.2">
      <c r="A2" s="465" t="s">
        <v>1326</v>
      </c>
      <c r="B2" s="465"/>
      <c r="C2" s="465"/>
      <c r="D2" s="465"/>
      <c r="E2" s="465"/>
      <c r="F2" s="465"/>
      <c r="G2" s="465"/>
      <c r="H2" s="465"/>
      <c r="I2" s="465"/>
      <c r="J2" s="29"/>
      <c r="K2" s="309"/>
      <c r="L2" s="29"/>
      <c r="M2" s="29"/>
      <c r="N2" s="29"/>
      <c r="O2" s="29"/>
      <c r="P2" s="29"/>
      <c r="Q2" s="29"/>
      <c r="R2" s="29"/>
      <c r="S2" s="29"/>
      <c r="T2" s="29"/>
      <c r="U2" s="29"/>
      <c r="V2" s="29"/>
      <c r="W2" s="29"/>
      <c r="X2" s="29"/>
      <c r="Y2" s="29"/>
      <c r="Z2" s="29"/>
      <c r="AA2" s="29"/>
      <c r="AB2" s="29"/>
      <c r="AC2" s="29"/>
      <c r="AD2" s="29"/>
      <c r="AE2" s="29"/>
      <c r="AF2" s="29"/>
      <c r="AG2" s="29"/>
      <c r="AH2" s="29"/>
      <c r="AI2" s="29"/>
      <c r="AJ2" s="29"/>
      <c r="AK2" s="29"/>
      <c r="AL2" s="29"/>
      <c r="AM2" s="29"/>
    </row>
    <row r="3" spans="1:39" ht="35.25" customHeight="1" x14ac:dyDescent="0.2">
      <c r="A3" s="478" t="s">
        <v>1327</v>
      </c>
      <c r="B3" s="478"/>
      <c r="C3" s="478"/>
      <c r="D3" s="478"/>
      <c r="E3" s="672" t="s">
        <v>1328</v>
      </c>
      <c r="F3" s="672"/>
      <c r="G3" s="672"/>
      <c r="H3" s="672"/>
      <c r="I3" s="672"/>
      <c r="J3" s="29"/>
      <c r="K3" s="310" t="s">
        <v>1329</v>
      </c>
      <c r="L3" s="179" t="s">
        <v>1330</v>
      </c>
      <c r="M3" s="146" t="s">
        <v>1331</v>
      </c>
      <c r="N3" s="29"/>
      <c r="O3" s="29"/>
      <c r="P3" s="29"/>
      <c r="Q3" s="29"/>
      <c r="R3" s="29"/>
      <c r="S3" s="29"/>
      <c r="T3" s="29"/>
      <c r="U3" s="29"/>
      <c r="V3" s="29"/>
      <c r="W3" s="29"/>
      <c r="X3" s="29"/>
      <c r="Y3" s="29"/>
      <c r="Z3" s="29"/>
      <c r="AA3" s="29"/>
      <c r="AB3" s="29"/>
      <c r="AC3" s="29"/>
      <c r="AD3" s="29"/>
      <c r="AE3" s="29"/>
      <c r="AF3" s="29"/>
      <c r="AG3" s="29"/>
      <c r="AH3" s="29"/>
      <c r="AI3" s="29"/>
      <c r="AJ3" s="29"/>
      <c r="AK3" s="29"/>
      <c r="AL3" s="29"/>
      <c r="AM3" s="29"/>
    </row>
    <row r="4" spans="1:39" ht="35.25" customHeight="1" x14ac:dyDescent="0.2">
      <c r="A4" s="478" t="s">
        <v>1332</v>
      </c>
      <c r="B4" s="478"/>
      <c r="C4" s="478"/>
      <c r="D4" s="478"/>
      <c r="E4" s="673" t="s">
        <v>1333</v>
      </c>
      <c r="F4" s="673"/>
      <c r="G4" s="673"/>
      <c r="H4" s="673"/>
      <c r="I4" s="673"/>
      <c r="J4" s="29"/>
      <c r="K4" s="310" t="s">
        <v>1334</v>
      </c>
      <c r="L4" s="179" t="s">
        <v>1333</v>
      </c>
      <c r="M4" s="146" t="s">
        <v>2157</v>
      </c>
      <c r="N4" s="29"/>
      <c r="O4" s="29"/>
      <c r="P4" s="29"/>
      <c r="Q4" s="29"/>
      <c r="R4" s="29"/>
      <c r="S4" s="29"/>
      <c r="T4" s="29"/>
      <c r="U4" s="29"/>
      <c r="V4" s="29"/>
      <c r="W4" s="29"/>
      <c r="X4" s="29"/>
      <c r="Y4" s="29"/>
      <c r="Z4" s="29"/>
      <c r="AA4" s="29"/>
      <c r="AB4" s="29"/>
      <c r="AC4" s="29"/>
      <c r="AD4" s="29"/>
      <c r="AE4" s="29"/>
      <c r="AF4" s="29"/>
      <c r="AG4" s="29"/>
      <c r="AH4" s="29"/>
      <c r="AI4" s="29"/>
      <c r="AJ4" s="29"/>
      <c r="AK4" s="29"/>
      <c r="AL4" s="29"/>
      <c r="AM4" s="29"/>
    </row>
    <row r="5" spans="1:39" s="21" customFormat="1" ht="34.5" customHeight="1" x14ac:dyDescent="0.25">
      <c r="A5" s="651" t="s">
        <v>1335</v>
      </c>
      <c r="B5" s="653"/>
      <c r="C5" s="653"/>
      <c r="D5" s="652"/>
      <c r="E5" s="654" t="s">
        <v>1336</v>
      </c>
      <c r="F5" s="654"/>
      <c r="G5" s="654"/>
      <c r="H5" s="654"/>
      <c r="I5" s="654"/>
      <c r="J5" s="20"/>
      <c r="K5" s="310" t="s">
        <v>1337</v>
      </c>
      <c r="L5" s="216" t="s">
        <v>1336</v>
      </c>
      <c r="M5" s="146" t="s">
        <v>2156</v>
      </c>
      <c r="N5" s="20"/>
      <c r="O5" s="20"/>
      <c r="P5" s="20"/>
      <c r="Q5" s="20"/>
      <c r="R5" s="20"/>
      <c r="S5" s="20"/>
      <c r="T5" s="20"/>
      <c r="U5" s="20"/>
      <c r="V5" s="20"/>
      <c r="W5" s="20"/>
      <c r="X5" s="20"/>
      <c r="Y5" s="20"/>
      <c r="Z5" s="20"/>
      <c r="AA5" s="20"/>
      <c r="AB5" s="20"/>
      <c r="AC5" s="20"/>
      <c r="AD5" s="20"/>
      <c r="AE5" s="20"/>
      <c r="AF5" s="20"/>
      <c r="AG5" s="20"/>
      <c r="AH5" s="20"/>
      <c r="AI5" s="20"/>
      <c r="AJ5" s="20"/>
      <c r="AK5" s="20"/>
      <c r="AL5" s="20"/>
      <c r="AM5" s="20"/>
    </row>
    <row r="6" spans="1:39" s="21" customFormat="1" ht="64.5" customHeight="1" x14ac:dyDescent="0.25">
      <c r="A6" s="212" t="s">
        <v>1338</v>
      </c>
      <c r="B6" s="212" t="s">
        <v>1339</v>
      </c>
      <c r="C6" s="212" t="s">
        <v>1340</v>
      </c>
      <c r="D6" s="212" t="s">
        <v>1341</v>
      </c>
      <c r="E6" s="212" t="s">
        <v>1342</v>
      </c>
      <c r="F6" s="212" t="s">
        <v>1343</v>
      </c>
      <c r="G6" s="212" t="s">
        <v>1344</v>
      </c>
      <c r="H6" s="217" t="s">
        <v>1345</v>
      </c>
      <c r="I6" s="212" t="s">
        <v>1346</v>
      </c>
      <c r="J6" s="20"/>
      <c r="K6" s="311"/>
      <c r="L6" s="20"/>
      <c r="M6" s="20"/>
      <c r="N6" s="20"/>
      <c r="O6" s="20"/>
      <c r="P6" s="20"/>
      <c r="Q6" s="20"/>
      <c r="R6" s="20"/>
      <c r="S6" s="20"/>
      <c r="T6" s="20"/>
      <c r="U6" s="20"/>
      <c r="V6" s="20"/>
      <c r="W6" s="20"/>
      <c r="X6" s="20"/>
      <c r="Y6" s="20"/>
      <c r="Z6" s="20"/>
      <c r="AA6" s="20"/>
      <c r="AB6" s="20"/>
      <c r="AC6" s="20"/>
      <c r="AD6" s="20"/>
      <c r="AE6" s="20"/>
      <c r="AF6" s="20"/>
      <c r="AG6" s="20"/>
      <c r="AH6" s="20"/>
      <c r="AI6" s="20"/>
      <c r="AJ6" s="20"/>
      <c r="AK6" s="20"/>
      <c r="AL6" s="20"/>
      <c r="AM6" s="20"/>
    </row>
    <row r="7" spans="1:39" s="21" customFormat="1" ht="36.75" customHeight="1" x14ac:dyDescent="0.25">
      <c r="A7" s="668" t="s">
        <v>1717</v>
      </c>
      <c r="B7" s="668"/>
      <c r="C7" s="668"/>
      <c r="D7" s="668"/>
      <c r="E7" s="668"/>
      <c r="F7" s="668"/>
      <c r="G7" s="668"/>
      <c r="H7" s="668"/>
      <c r="I7" s="668"/>
      <c r="J7" s="20"/>
      <c r="K7" s="311"/>
      <c r="L7" s="20"/>
      <c r="M7" s="20"/>
      <c r="N7" s="20"/>
      <c r="O7" s="20"/>
      <c r="P7" s="20"/>
      <c r="Q7" s="20"/>
      <c r="R7" s="20"/>
      <c r="S7" s="20"/>
      <c r="T7" s="20"/>
      <c r="U7" s="20"/>
      <c r="V7" s="20"/>
      <c r="W7" s="20"/>
      <c r="X7" s="20"/>
      <c r="Y7" s="20"/>
      <c r="Z7" s="20"/>
      <c r="AA7" s="20"/>
      <c r="AB7" s="20"/>
      <c r="AC7" s="20"/>
      <c r="AD7" s="20"/>
      <c r="AE7" s="20"/>
      <c r="AF7" s="20"/>
      <c r="AG7" s="20"/>
      <c r="AH7" s="20"/>
      <c r="AI7" s="20"/>
      <c r="AJ7" s="20"/>
      <c r="AK7" s="20"/>
      <c r="AL7" s="20"/>
      <c r="AM7" s="20"/>
    </row>
    <row r="8" spans="1:39" ht="49.5" customHeight="1" x14ac:dyDescent="0.2">
      <c r="A8" s="235" t="s">
        <v>1070</v>
      </c>
      <c r="B8" s="386" t="s">
        <v>1347</v>
      </c>
      <c r="C8" s="659" t="s">
        <v>1348</v>
      </c>
      <c r="D8" s="388" t="s">
        <v>1071</v>
      </c>
      <c r="E8" s="383">
        <v>1538202.0421799996</v>
      </c>
      <c r="F8" s="384">
        <v>42371</v>
      </c>
      <c r="G8" s="384">
        <v>43465</v>
      </c>
      <c r="H8" s="302">
        <v>1</v>
      </c>
      <c r="I8" s="662" t="s">
        <v>1072</v>
      </c>
      <c r="J8" s="29"/>
      <c r="K8" s="310">
        <v>1</v>
      </c>
      <c r="L8" s="219" t="s">
        <v>1091</v>
      </c>
      <c r="M8" s="146" t="s">
        <v>2134</v>
      </c>
      <c r="N8" s="29"/>
      <c r="O8" s="29"/>
      <c r="P8" s="29"/>
      <c r="Q8" s="29"/>
      <c r="R8" s="29"/>
      <c r="S8" s="29"/>
      <c r="T8" s="29"/>
      <c r="U8" s="29"/>
      <c r="V8" s="29"/>
      <c r="W8" s="29"/>
      <c r="X8" s="29"/>
      <c r="Y8" s="29"/>
      <c r="Z8" s="29"/>
      <c r="AA8" s="29"/>
      <c r="AB8" s="29"/>
      <c r="AC8" s="29"/>
      <c r="AD8" s="29"/>
      <c r="AE8" s="29"/>
      <c r="AF8" s="29"/>
      <c r="AG8" s="29"/>
      <c r="AH8" s="29"/>
      <c r="AI8" s="29"/>
      <c r="AJ8" s="29"/>
      <c r="AK8" s="29"/>
      <c r="AL8" s="29"/>
      <c r="AM8" s="29"/>
    </row>
    <row r="9" spans="1:39" ht="41.25" customHeight="1" x14ac:dyDescent="0.2">
      <c r="A9" s="235" t="s">
        <v>1070</v>
      </c>
      <c r="B9" s="385" t="s">
        <v>1349</v>
      </c>
      <c r="C9" s="660"/>
      <c r="D9" s="388" t="s">
        <v>1073</v>
      </c>
      <c r="E9" s="383">
        <v>3221640</v>
      </c>
      <c r="F9" s="384">
        <v>42552</v>
      </c>
      <c r="G9" s="384">
        <v>42983</v>
      </c>
      <c r="H9" s="302">
        <v>0.93</v>
      </c>
      <c r="I9" s="662"/>
      <c r="J9" s="29"/>
      <c r="K9" s="310">
        <v>2</v>
      </c>
      <c r="L9" s="219" t="s">
        <v>1091</v>
      </c>
      <c r="M9" s="220" t="s">
        <v>2135</v>
      </c>
      <c r="N9" s="29"/>
      <c r="O9" s="29"/>
      <c r="P9" s="29"/>
      <c r="Q9" s="29"/>
      <c r="R9" s="29"/>
      <c r="S9" s="29"/>
      <c r="T9" s="29"/>
      <c r="U9" s="29"/>
      <c r="V9" s="29"/>
      <c r="W9" s="29"/>
      <c r="X9" s="29"/>
      <c r="Y9" s="29"/>
      <c r="Z9" s="29"/>
      <c r="AA9" s="29"/>
      <c r="AB9" s="29"/>
      <c r="AC9" s="29"/>
      <c r="AD9" s="29"/>
      <c r="AE9" s="29"/>
      <c r="AF9" s="29"/>
      <c r="AG9" s="29"/>
      <c r="AH9" s="29"/>
      <c r="AI9" s="29"/>
      <c r="AJ9" s="29"/>
      <c r="AK9" s="29"/>
      <c r="AL9" s="29"/>
      <c r="AM9" s="29"/>
    </row>
    <row r="10" spans="1:39" ht="28.5" customHeight="1" x14ac:dyDescent="0.2">
      <c r="A10" s="236" t="s">
        <v>1070</v>
      </c>
      <c r="B10" s="386" t="s">
        <v>1074</v>
      </c>
      <c r="C10" s="660"/>
      <c r="D10" s="388" t="s">
        <v>1075</v>
      </c>
      <c r="E10" s="383">
        <v>190382.96400000001</v>
      </c>
      <c r="F10" s="384">
        <v>42618</v>
      </c>
      <c r="G10" s="384">
        <v>42735</v>
      </c>
      <c r="H10" s="302">
        <v>1</v>
      </c>
      <c r="I10" s="662"/>
      <c r="J10" s="29"/>
      <c r="K10" s="310">
        <v>3</v>
      </c>
      <c r="L10" s="219" t="s">
        <v>1091</v>
      </c>
      <c r="M10" s="146" t="s">
        <v>2136</v>
      </c>
      <c r="N10" s="29"/>
      <c r="O10" s="29"/>
      <c r="P10" s="29"/>
      <c r="Q10" s="29"/>
      <c r="R10" s="29"/>
      <c r="S10" s="29"/>
      <c r="T10" s="29"/>
      <c r="U10" s="29"/>
      <c r="V10" s="29"/>
      <c r="W10" s="29"/>
      <c r="X10" s="29"/>
      <c r="Y10" s="29"/>
      <c r="Z10" s="29"/>
      <c r="AA10" s="29"/>
      <c r="AB10" s="29"/>
      <c r="AC10" s="29"/>
      <c r="AD10" s="29"/>
      <c r="AE10" s="29"/>
      <c r="AF10" s="29"/>
      <c r="AG10" s="29"/>
      <c r="AH10" s="29"/>
      <c r="AI10" s="29"/>
      <c r="AJ10" s="29"/>
      <c r="AK10" s="29"/>
      <c r="AL10" s="29"/>
      <c r="AM10" s="29"/>
    </row>
    <row r="11" spans="1:39" ht="28.5" customHeight="1" x14ac:dyDescent="0.2">
      <c r="A11" s="236" t="s">
        <v>1070</v>
      </c>
      <c r="B11" s="386" t="s">
        <v>1076</v>
      </c>
      <c r="C11" s="660"/>
      <c r="D11" s="388" t="s">
        <v>1077</v>
      </c>
      <c r="E11" s="383">
        <v>486214.66</v>
      </c>
      <c r="F11" s="384">
        <v>42737</v>
      </c>
      <c r="G11" s="384">
        <v>43100</v>
      </c>
      <c r="H11" s="302">
        <v>0.87250000000000005</v>
      </c>
      <c r="I11" s="662"/>
      <c r="J11" s="29"/>
      <c r="K11" s="310">
        <v>4</v>
      </c>
      <c r="L11" s="219" t="s">
        <v>1091</v>
      </c>
      <c r="M11" s="146" t="s">
        <v>2137</v>
      </c>
      <c r="N11" s="29"/>
      <c r="O11" s="29"/>
      <c r="P11" s="29"/>
      <c r="Q11" s="29"/>
      <c r="R11" s="29"/>
      <c r="S11" s="29"/>
      <c r="T11" s="29"/>
      <c r="U11" s="29"/>
      <c r="V11" s="29"/>
      <c r="W11" s="29"/>
      <c r="X11" s="29"/>
      <c r="Y11" s="29"/>
      <c r="Z11" s="29"/>
      <c r="AA11" s="29"/>
      <c r="AB11" s="29"/>
      <c r="AC11" s="29"/>
      <c r="AD11" s="29"/>
      <c r="AE11" s="29"/>
      <c r="AF11" s="29"/>
      <c r="AG11" s="29"/>
      <c r="AH11" s="29"/>
      <c r="AI11" s="29"/>
      <c r="AJ11" s="29"/>
      <c r="AK11" s="29"/>
      <c r="AL11" s="29"/>
      <c r="AM11" s="29"/>
    </row>
    <row r="12" spans="1:39" ht="28.5" customHeight="1" x14ac:dyDescent="0.2">
      <c r="A12" s="236" t="s">
        <v>1070</v>
      </c>
      <c r="B12" s="386" t="s">
        <v>1078</v>
      </c>
      <c r="C12" s="660"/>
      <c r="D12" s="663" t="s">
        <v>1079</v>
      </c>
      <c r="E12" s="383">
        <v>37658.239999999998</v>
      </c>
      <c r="F12" s="384">
        <v>42644</v>
      </c>
      <c r="G12" s="384">
        <v>42885</v>
      </c>
      <c r="H12" s="302">
        <v>1</v>
      </c>
      <c r="I12" s="662"/>
      <c r="J12" s="29"/>
      <c r="K12" s="310">
        <v>5</v>
      </c>
      <c r="L12" s="219" t="s">
        <v>1091</v>
      </c>
      <c r="M12" s="146" t="s">
        <v>2138</v>
      </c>
      <c r="N12" s="29"/>
      <c r="O12" s="29"/>
      <c r="P12" s="29"/>
      <c r="Q12" s="29"/>
      <c r="R12" s="29"/>
      <c r="S12" s="29"/>
      <c r="T12" s="29"/>
      <c r="U12" s="29"/>
      <c r="V12" s="29"/>
      <c r="W12" s="29"/>
      <c r="X12" s="29"/>
      <c r="Y12" s="29"/>
      <c r="Z12" s="29"/>
      <c r="AA12" s="29"/>
      <c r="AB12" s="29"/>
      <c r="AC12" s="29"/>
      <c r="AD12" s="29"/>
      <c r="AE12" s="29"/>
      <c r="AF12" s="29"/>
      <c r="AG12" s="29"/>
      <c r="AH12" s="29"/>
      <c r="AI12" s="29"/>
      <c r="AJ12" s="29"/>
      <c r="AK12" s="29"/>
      <c r="AL12" s="29"/>
      <c r="AM12" s="29"/>
    </row>
    <row r="13" spans="1:39" ht="28.5" customHeight="1" x14ac:dyDescent="0.2">
      <c r="A13" s="236" t="s">
        <v>1070</v>
      </c>
      <c r="B13" s="386" t="s">
        <v>1080</v>
      </c>
      <c r="C13" s="660"/>
      <c r="D13" s="663"/>
      <c r="E13" s="383">
        <v>37110.339999999997</v>
      </c>
      <c r="F13" s="384">
        <v>42644</v>
      </c>
      <c r="G13" s="384">
        <v>42885</v>
      </c>
      <c r="H13" s="302">
        <v>1</v>
      </c>
      <c r="I13" s="662"/>
      <c r="J13" s="29"/>
      <c r="K13" s="310">
        <v>6</v>
      </c>
      <c r="L13" s="219" t="s">
        <v>1091</v>
      </c>
      <c r="M13" s="146" t="s">
        <v>2139</v>
      </c>
      <c r="N13" s="29"/>
      <c r="O13" s="29"/>
      <c r="P13" s="29"/>
      <c r="Q13" s="29"/>
      <c r="R13" s="29"/>
      <c r="S13" s="29"/>
      <c r="T13" s="29"/>
      <c r="U13" s="29"/>
      <c r="V13" s="29"/>
      <c r="W13" s="29"/>
      <c r="X13" s="29"/>
      <c r="Y13" s="29"/>
      <c r="Z13" s="29"/>
      <c r="AA13" s="29"/>
      <c r="AB13" s="29"/>
      <c r="AC13" s="29"/>
      <c r="AD13" s="29"/>
      <c r="AE13" s="29"/>
      <c r="AF13" s="29"/>
      <c r="AG13" s="29"/>
      <c r="AH13" s="29"/>
      <c r="AI13" s="29"/>
      <c r="AJ13" s="29"/>
      <c r="AK13" s="29"/>
      <c r="AL13" s="29"/>
      <c r="AM13" s="29"/>
    </row>
    <row r="14" spans="1:39" ht="28.5" customHeight="1" x14ac:dyDescent="0.2">
      <c r="A14" s="236" t="s">
        <v>1070</v>
      </c>
      <c r="B14" s="386" t="s">
        <v>1081</v>
      </c>
      <c r="C14" s="660"/>
      <c r="D14" s="388" t="s">
        <v>1082</v>
      </c>
      <c r="E14" s="383">
        <v>427018.23600000003</v>
      </c>
      <c r="F14" s="384">
        <v>42556</v>
      </c>
      <c r="G14" s="384">
        <v>42781</v>
      </c>
      <c r="H14" s="302">
        <v>1</v>
      </c>
      <c r="I14" s="662"/>
      <c r="J14" s="29"/>
      <c r="K14" s="310">
        <v>7</v>
      </c>
      <c r="L14" s="219" t="s">
        <v>1091</v>
      </c>
      <c r="M14" s="146" t="s">
        <v>2140</v>
      </c>
      <c r="N14" s="29"/>
      <c r="O14" s="29"/>
      <c r="P14" s="29"/>
      <c r="Q14" s="29"/>
      <c r="R14" s="29"/>
      <c r="S14" s="29"/>
      <c r="T14" s="29"/>
      <c r="U14" s="29"/>
      <c r="V14" s="29"/>
      <c r="W14" s="29"/>
      <c r="X14" s="29"/>
      <c r="Y14" s="29"/>
      <c r="Z14" s="29"/>
      <c r="AA14" s="29"/>
      <c r="AB14" s="29"/>
      <c r="AC14" s="29"/>
      <c r="AD14" s="29"/>
      <c r="AE14" s="29"/>
      <c r="AF14" s="29"/>
      <c r="AG14" s="29"/>
      <c r="AH14" s="29"/>
      <c r="AI14" s="29"/>
      <c r="AJ14" s="29"/>
      <c r="AK14" s="29"/>
      <c r="AL14" s="29"/>
      <c r="AM14" s="29"/>
    </row>
    <row r="15" spans="1:39" ht="36" customHeight="1" x14ac:dyDescent="0.2">
      <c r="A15" s="236" t="s">
        <v>1350</v>
      </c>
      <c r="B15" s="386" t="s">
        <v>1351</v>
      </c>
      <c r="C15" s="661"/>
      <c r="D15" s="381" t="s">
        <v>1352</v>
      </c>
      <c r="E15" s="383">
        <f>SUM('[1]POA 2017 GAD'!$AI$451:$AI$468)</f>
        <v>1492554.07</v>
      </c>
      <c r="F15" s="384">
        <v>42737</v>
      </c>
      <c r="G15" s="384">
        <v>43100</v>
      </c>
      <c r="H15" s="302">
        <v>0.1217</v>
      </c>
      <c r="I15" s="662"/>
      <c r="J15" s="29"/>
      <c r="K15" s="312">
        <v>8</v>
      </c>
      <c r="L15" s="219" t="s">
        <v>1091</v>
      </c>
      <c r="M15" s="146" t="s">
        <v>2141</v>
      </c>
      <c r="N15" s="29"/>
      <c r="O15" s="29"/>
      <c r="P15" s="29"/>
      <c r="Q15" s="29"/>
      <c r="R15" s="29"/>
      <c r="S15" s="29"/>
      <c r="T15" s="29"/>
      <c r="U15" s="29"/>
      <c r="V15" s="29"/>
      <c r="W15" s="29"/>
      <c r="X15" s="29"/>
      <c r="Y15" s="29"/>
      <c r="Z15" s="29"/>
      <c r="AA15" s="29"/>
      <c r="AB15" s="29"/>
      <c r="AC15" s="29"/>
      <c r="AD15" s="29"/>
      <c r="AE15" s="29"/>
      <c r="AF15" s="29"/>
      <c r="AG15" s="29"/>
      <c r="AH15" s="29"/>
      <c r="AI15" s="29"/>
      <c r="AJ15" s="29"/>
      <c r="AK15" s="29"/>
      <c r="AL15" s="29"/>
      <c r="AM15" s="29"/>
    </row>
    <row r="16" spans="1:39" ht="36" customHeight="1" x14ac:dyDescent="0.2">
      <c r="A16" s="236" t="s">
        <v>1083</v>
      </c>
      <c r="B16" s="386" t="s">
        <v>1353</v>
      </c>
      <c r="C16" s="664" t="s">
        <v>1084</v>
      </c>
      <c r="D16" s="381" t="s">
        <v>1354</v>
      </c>
      <c r="E16" s="383">
        <v>616713.99999999977</v>
      </c>
      <c r="F16" s="384">
        <v>42737</v>
      </c>
      <c r="G16" s="384">
        <v>43100</v>
      </c>
      <c r="H16" s="302">
        <v>0.19040000000000001</v>
      </c>
      <c r="I16" s="662"/>
      <c r="J16" s="29"/>
      <c r="K16" s="310">
        <v>9</v>
      </c>
      <c r="L16" s="219" t="s">
        <v>1091</v>
      </c>
      <c r="M16" s="146" t="s">
        <v>2142</v>
      </c>
      <c r="N16" s="29"/>
      <c r="O16" s="29"/>
      <c r="P16" s="29"/>
      <c r="Q16" s="29"/>
      <c r="R16" s="29"/>
      <c r="S16" s="29"/>
      <c r="T16" s="29"/>
      <c r="U16" s="29"/>
      <c r="V16" s="29"/>
      <c r="W16" s="29"/>
      <c r="X16" s="29"/>
      <c r="Y16" s="29"/>
      <c r="Z16" s="29"/>
      <c r="AA16" s="29"/>
      <c r="AB16" s="29"/>
      <c r="AC16" s="29"/>
      <c r="AD16" s="29"/>
      <c r="AE16" s="29"/>
      <c r="AF16" s="29"/>
      <c r="AG16" s="29"/>
      <c r="AH16" s="29"/>
      <c r="AI16" s="29"/>
      <c r="AJ16" s="29"/>
      <c r="AK16" s="29"/>
      <c r="AL16" s="29"/>
      <c r="AM16" s="29"/>
    </row>
    <row r="17" spans="1:39" ht="47.25" customHeight="1" x14ac:dyDescent="0.2">
      <c r="A17" s="236" t="s">
        <v>1083</v>
      </c>
      <c r="B17" s="386" t="s">
        <v>1085</v>
      </c>
      <c r="C17" s="664"/>
      <c r="D17" s="381" t="s">
        <v>1355</v>
      </c>
      <c r="E17" s="383">
        <v>1016629.8</v>
      </c>
      <c r="F17" s="384">
        <v>42739</v>
      </c>
      <c r="G17" s="384">
        <v>43099</v>
      </c>
      <c r="H17" s="302">
        <v>0.5454</v>
      </c>
      <c r="I17" s="662"/>
      <c r="J17" s="29"/>
      <c r="K17" s="310">
        <v>10</v>
      </c>
      <c r="L17" s="219" t="s">
        <v>1091</v>
      </c>
      <c r="M17" s="221" t="s">
        <v>2143</v>
      </c>
      <c r="N17" s="29"/>
      <c r="O17" s="29"/>
      <c r="P17" s="29"/>
      <c r="Q17" s="29"/>
      <c r="R17" s="29"/>
      <c r="S17" s="29"/>
      <c r="T17" s="29"/>
      <c r="U17" s="29"/>
      <c r="V17" s="29"/>
      <c r="W17" s="29"/>
      <c r="X17" s="29"/>
      <c r="Y17" s="29"/>
      <c r="Z17" s="29"/>
      <c r="AA17" s="29"/>
      <c r="AB17" s="29"/>
      <c r="AC17" s="29"/>
      <c r="AD17" s="29"/>
      <c r="AE17" s="29"/>
      <c r="AF17" s="29"/>
      <c r="AG17" s="29"/>
      <c r="AH17" s="29"/>
      <c r="AI17" s="29"/>
      <c r="AJ17" s="29"/>
      <c r="AK17" s="29"/>
      <c r="AL17" s="29"/>
      <c r="AM17" s="29"/>
    </row>
    <row r="18" spans="1:39" ht="28.5" x14ac:dyDescent="0.2">
      <c r="A18" s="236" t="s">
        <v>1070</v>
      </c>
      <c r="B18" s="386" t="s">
        <v>1356</v>
      </c>
      <c r="C18" s="665" t="s">
        <v>1086</v>
      </c>
      <c r="D18" s="381" t="s">
        <v>1357</v>
      </c>
      <c r="E18" s="383">
        <v>99460</v>
      </c>
      <c r="F18" s="384">
        <v>42556</v>
      </c>
      <c r="G18" s="384">
        <v>43099</v>
      </c>
      <c r="H18" s="302">
        <v>0.64249999999999996</v>
      </c>
      <c r="I18" s="662"/>
      <c r="J18" s="29"/>
      <c r="K18" s="310">
        <v>11</v>
      </c>
      <c r="L18" s="219" t="s">
        <v>1091</v>
      </c>
      <c r="M18" s="146" t="s">
        <v>2144</v>
      </c>
      <c r="N18" s="29"/>
      <c r="O18" s="29"/>
      <c r="P18" s="29"/>
      <c r="Q18" s="29"/>
      <c r="R18" s="29"/>
      <c r="S18" s="29"/>
      <c r="T18" s="29"/>
      <c r="U18" s="29"/>
      <c r="V18" s="29"/>
      <c r="W18" s="29"/>
      <c r="X18" s="29"/>
      <c r="Y18" s="29"/>
      <c r="Z18" s="29"/>
      <c r="AA18" s="29"/>
      <c r="AB18" s="29"/>
      <c r="AC18" s="29"/>
      <c r="AD18" s="29"/>
      <c r="AE18" s="29"/>
      <c r="AF18" s="29"/>
      <c r="AG18" s="29"/>
      <c r="AH18" s="29"/>
      <c r="AI18" s="29"/>
      <c r="AJ18" s="29"/>
      <c r="AK18" s="29"/>
      <c r="AL18" s="29"/>
      <c r="AM18" s="29"/>
    </row>
    <row r="19" spans="1:39" ht="56.25" customHeight="1" x14ac:dyDescent="0.2">
      <c r="A19" s="236" t="s">
        <v>1070</v>
      </c>
      <c r="B19" s="386" t="s">
        <v>1087</v>
      </c>
      <c r="C19" s="666"/>
      <c r="D19" s="381" t="s">
        <v>1904</v>
      </c>
      <c r="E19" s="383">
        <v>103000</v>
      </c>
      <c r="F19" s="384">
        <v>42739</v>
      </c>
      <c r="G19" s="384">
        <v>43099</v>
      </c>
      <c r="H19" s="302">
        <v>0.83609999999999995</v>
      </c>
      <c r="I19" s="662"/>
      <c r="J19" s="29"/>
      <c r="K19" s="310">
        <v>12</v>
      </c>
      <c r="L19" s="219" t="s">
        <v>1091</v>
      </c>
      <c r="M19" s="146" t="s">
        <v>2145</v>
      </c>
      <c r="N19" s="29"/>
      <c r="O19" s="29"/>
      <c r="P19" s="29"/>
      <c r="Q19" s="29"/>
      <c r="R19" s="29"/>
      <c r="S19" s="29"/>
      <c r="T19" s="29"/>
      <c r="U19" s="29"/>
      <c r="V19" s="29"/>
      <c r="W19" s="29"/>
      <c r="X19" s="29"/>
      <c r="Y19" s="29"/>
      <c r="Z19" s="29"/>
      <c r="AA19" s="29"/>
      <c r="AB19" s="29"/>
      <c r="AC19" s="29"/>
      <c r="AD19" s="29"/>
      <c r="AE19" s="29"/>
      <c r="AF19" s="29"/>
      <c r="AG19" s="29"/>
      <c r="AH19" s="29"/>
      <c r="AI19" s="29"/>
      <c r="AJ19" s="29"/>
      <c r="AK19" s="29"/>
      <c r="AL19" s="29"/>
      <c r="AM19" s="29"/>
    </row>
    <row r="20" spans="1:39" ht="42.75" x14ac:dyDescent="0.2">
      <c r="A20" s="236" t="s">
        <v>1070</v>
      </c>
      <c r="B20" s="386" t="s">
        <v>1358</v>
      </c>
      <c r="C20" s="667"/>
      <c r="D20" s="381" t="s">
        <v>1359</v>
      </c>
      <c r="E20" s="383">
        <v>47600</v>
      </c>
      <c r="F20" s="384">
        <v>42739</v>
      </c>
      <c r="G20" s="384">
        <v>43099</v>
      </c>
      <c r="H20" s="302">
        <v>0.62429999999999997</v>
      </c>
      <c r="I20" s="662"/>
      <c r="J20" s="29"/>
      <c r="K20" s="310">
        <v>13</v>
      </c>
      <c r="L20" s="219" t="s">
        <v>1091</v>
      </c>
      <c r="M20" s="146" t="s">
        <v>2146</v>
      </c>
      <c r="N20" s="29"/>
      <c r="O20" s="29"/>
      <c r="P20" s="29"/>
      <c r="Q20" s="29"/>
      <c r="R20" s="29"/>
      <c r="S20" s="29"/>
      <c r="T20" s="29"/>
      <c r="U20" s="29"/>
      <c r="V20" s="29"/>
      <c r="W20" s="29"/>
      <c r="X20" s="29"/>
      <c r="Y20" s="29"/>
      <c r="Z20" s="29"/>
      <c r="AA20" s="29"/>
      <c r="AB20" s="29"/>
      <c r="AC20" s="29"/>
      <c r="AD20" s="29"/>
      <c r="AE20" s="29"/>
      <c r="AF20" s="29"/>
      <c r="AG20" s="29"/>
      <c r="AH20" s="29"/>
      <c r="AI20" s="29"/>
      <c r="AJ20" s="29"/>
      <c r="AK20" s="29"/>
      <c r="AL20" s="29"/>
      <c r="AM20" s="29"/>
    </row>
    <row r="21" spans="1:39" s="42" customFormat="1" ht="48.75" customHeight="1" x14ac:dyDescent="0.15">
      <c r="A21" s="676" t="s">
        <v>1088</v>
      </c>
      <c r="B21" s="676"/>
      <c r="C21" s="676"/>
      <c r="D21" s="676"/>
      <c r="E21" s="676"/>
      <c r="F21" s="676"/>
      <c r="G21" s="676"/>
      <c r="H21" s="676"/>
      <c r="I21" s="676"/>
      <c r="J21" s="144"/>
      <c r="K21" s="222"/>
      <c r="L21" s="41"/>
      <c r="M21" s="146"/>
    </row>
    <row r="22" spans="1:39" s="42" customFormat="1" ht="52.5" customHeight="1" x14ac:dyDescent="0.2">
      <c r="A22" s="235" t="s">
        <v>1070</v>
      </c>
      <c r="B22" s="330" t="s">
        <v>1089</v>
      </c>
      <c r="C22" s="382" t="s">
        <v>1090</v>
      </c>
      <c r="D22" s="382" t="s">
        <v>1360</v>
      </c>
      <c r="E22" s="383">
        <f>+SUM('[2]POA 2017 GAD'!$AI$532:$AI$535)</f>
        <v>63000</v>
      </c>
      <c r="F22" s="384">
        <v>42826</v>
      </c>
      <c r="G22" s="384">
        <v>43100</v>
      </c>
      <c r="H22" s="303">
        <v>0.55000000000000004</v>
      </c>
      <c r="I22" s="662" t="s">
        <v>1072</v>
      </c>
      <c r="J22" s="144"/>
      <c r="K22" s="222">
        <v>14</v>
      </c>
      <c r="L22" s="219" t="s">
        <v>1091</v>
      </c>
      <c r="M22" s="145" t="s">
        <v>2147</v>
      </c>
    </row>
    <row r="23" spans="1:39" s="42" customFormat="1" ht="57" x14ac:dyDescent="0.2">
      <c r="A23" s="235" t="s">
        <v>1070</v>
      </c>
      <c r="B23" s="385" t="s">
        <v>1361</v>
      </c>
      <c r="C23" s="382" t="s">
        <v>1092</v>
      </c>
      <c r="D23" s="382" t="s">
        <v>1362</v>
      </c>
      <c r="E23" s="383">
        <f>SUM('[2]POA 2017 GAD'!$AI$536:$AI$543)</f>
        <v>150000</v>
      </c>
      <c r="F23" s="384">
        <v>42737</v>
      </c>
      <c r="G23" s="384">
        <v>43100</v>
      </c>
      <c r="H23" s="303">
        <v>0.79</v>
      </c>
      <c r="I23" s="662"/>
      <c r="J23" s="144"/>
      <c r="K23" s="222">
        <v>15</v>
      </c>
      <c r="L23" s="219" t="s">
        <v>1091</v>
      </c>
      <c r="M23" s="145" t="s">
        <v>2148</v>
      </c>
    </row>
    <row r="24" spans="1:39" s="42" customFormat="1" ht="48" customHeight="1" x14ac:dyDescent="0.2">
      <c r="A24" s="235" t="s">
        <v>1070</v>
      </c>
      <c r="B24" s="385" t="s">
        <v>1363</v>
      </c>
      <c r="C24" s="382" t="s">
        <v>1093</v>
      </c>
      <c r="D24" s="382" t="s">
        <v>1364</v>
      </c>
      <c r="E24" s="383">
        <f>SUM('[2]POA 2017 GAD'!$AI$544:$AI$546)</f>
        <v>25000</v>
      </c>
      <c r="F24" s="384">
        <v>42737</v>
      </c>
      <c r="G24" s="384">
        <v>43100</v>
      </c>
      <c r="H24" s="303">
        <v>0.47</v>
      </c>
      <c r="I24" s="662"/>
      <c r="J24" s="144"/>
      <c r="K24" s="222">
        <v>16</v>
      </c>
      <c r="L24" s="219" t="s">
        <v>1091</v>
      </c>
      <c r="M24" s="145" t="s">
        <v>2149</v>
      </c>
    </row>
    <row r="25" spans="1:39" s="42" customFormat="1" ht="15" x14ac:dyDescent="0.2">
      <c r="A25" s="668" t="s">
        <v>1094</v>
      </c>
      <c r="B25" s="668"/>
      <c r="C25" s="668"/>
      <c r="D25" s="668"/>
      <c r="E25" s="668"/>
      <c r="F25" s="668"/>
      <c r="G25" s="668"/>
      <c r="H25" s="668"/>
      <c r="I25" s="668"/>
      <c r="J25" s="144"/>
      <c r="K25" s="222"/>
      <c r="L25" s="41"/>
    </row>
    <row r="26" spans="1:39" s="42" customFormat="1" ht="62.25" customHeight="1" x14ac:dyDescent="0.2">
      <c r="A26" s="235" t="s">
        <v>1070</v>
      </c>
      <c r="B26" s="135" t="s">
        <v>1200</v>
      </c>
      <c r="C26" s="677" t="s">
        <v>1095</v>
      </c>
      <c r="D26" s="387" t="s">
        <v>1365</v>
      </c>
      <c r="E26" s="383">
        <v>966194.8</v>
      </c>
      <c r="F26" s="218">
        <v>42737</v>
      </c>
      <c r="G26" s="218">
        <v>43100</v>
      </c>
      <c r="H26" s="303">
        <v>0.67610000000000003</v>
      </c>
      <c r="I26" s="680" t="s">
        <v>1072</v>
      </c>
      <c r="J26" s="144"/>
      <c r="K26" s="222">
        <v>17</v>
      </c>
      <c r="L26" s="219" t="s">
        <v>1091</v>
      </c>
      <c r="M26" s="145" t="s">
        <v>2150</v>
      </c>
    </row>
    <row r="27" spans="1:39" s="42" customFormat="1" ht="27" x14ac:dyDescent="0.2">
      <c r="A27" s="235" t="s">
        <v>1070</v>
      </c>
      <c r="B27" s="135" t="s">
        <v>1366</v>
      </c>
      <c r="C27" s="678"/>
      <c r="D27" s="387" t="s">
        <v>1367</v>
      </c>
      <c r="E27" s="383">
        <v>1493123.65</v>
      </c>
      <c r="F27" s="218">
        <v>42737</v>
      </c>
      <c r="G27" s="218">
        <v>43100</v>
      </c>
      <c r="H27" s="303">
        <v>0.94</v>
      </c>
      <c r="I27" s="681"/>
      <c r="J27" s="144"/>
      <c r="K27" s="222">
        <v>18</v>
      </c>
      <c r="L27" s="219" t="s">
        <v>1091</v>
      </c>
      <c r="M27" s="145" t="s">
        <v>2151</v>
      </c>
    </row>
    <row r="28" spans="1:39" s="42" customFormat="1" ht="42.75" x14ac:dyDescent="0.2">
      <c r="A28" s="235" t="s">
        <v>1070</v>
      </c>
      <c r="B28" s="386" t="s">
        <v>1368</v>
      </c>
      <c r="C28" s="678"/>
      <c r="D28" s="387" t="s">
        <v>1369</v>
      </c>
      <c r="E28" s="383">
        <v>104774.45</v>
      </c>
      <c r="F28" s="218">
        <v>42737</v>
      </c>
      <c r="G28" s="218">
        <v>43100</v>
      </c>
      <c r="H28" s="303">
        <v>0.81110000000000004</v>
      </c>
      <c r="I28" s="681"/>
      <c r="J28" s="144"/>
      <c r="K28" s="222">
        <v>19</v>
      </c>
      <c r="L28" s="237" t="s">
        <v>1091</v>
      </c>
      <c r="M28" s="145" t="s">
        <v>2152</v>
      </c>
    </row>
    <row r="29" spans="1:39" s="42" customFormat="1" ht="28.5" x14ac:dyDescent="0.2">
      <c r="A29" s="235" t="s">
        <v>1070</v>
      </c>
      <c r="B29" s="386" t="s">
        <v>1370</v>
      </c>
      <c r="C29" s="678"/>
      <c r="D29" s="387" t="s">
        <v>1371</v>
      </c>
      <c r="E29" s="383">
        <v>75906.239999999991</v>
      </c>
      <c r="F29" s="218">
        <v>42737</v>
      </c>
      <c r="G29" s="218">
        <v>43100</v>
      </c>
      <c r="H29" s="303">
        <v>0.8992</v>
      </c>
      <c r="I29" s="681"/>
      <c r="J29" s="144"/>
      <c r="K29" s="222">
        <v>20</v>
      </c>
      <c r="L29" s="219" t="s">
        <v>1091</v>
      </c>
      <c r="M29" s="145" t="s">
        <v>2153</v>
      </c>
    </row>
    <row r="30" spans="1:39" s="42" customFormat="1" ht="30.75" customHeight="1" x14ac:dyDescent="0.2">
      <c r="A30" s="235" t="s">
        <v>1070</v>
      </c>
      <c r="B30" s="386" t="s">
        <v>1372</v>
      </c>
      <c r="C30" s="678"/>
      <c r="D30" s="387" t="s">
        <v>1373</v>
      </c>
      <c r="E30" s="383">
        <v>104670.46</v>
      </c>
      <c r="F30" s="218">
        <v>42737</v>
      </c>
      <c r="G30" s="218">
        <v>43100</v>
      </c>
      <c r="H30" s="303">
        <v>0.5544</v>
      </c>
      <c r="I30" s="681"/>
      <c r="J30" s="144"/>
      <c r="K30" s="222">
        <v>21</v>
      </c>
      <c r="L30" s="219" t="s">
        <v>1091</v>
      </c>
      <c r="M30" s="145" t="s">
        <v>2154</v>
      </c>
    </row>
    <row r="31" spans="1:39" s="42" customFormat="1" ht="30.75" customHeight="1" x14ac:dyDescent="0.2">
      <c r="A31" s="235" t="s">
        <v>1070</v>
      </c>
      <c r="B31" s="386" t="s">
        <v>1374</v>
      </c>
      <c r="C31" s="678"/>
      <c r="D31" s="387" t="s">
        <v>1375</v>
      </c>
      <c r="E31" s="383">
        <v>57127.13</v>
      </c>
      <c r="F31" s="218">
        <v>42737</v>
      </c>
      <c r="G31" s="218">
        <v>43100</v>
      </c>
      <c r="H31" s="303">
        <v>0.7762</v>
      </c>
      <c r="I31" s="681"/>
      <c r="J31" s="144"/>
      <c r="K31" s="222">
        <v>22</v>
      </c>
      <c r="L31" s="219" t="s">
        <v>1091</v>
      </c>
      <c r="M31" s="145" t="s">
        <v>2155</v>
      </c>
    </row>
    <row r="32" spans="1:39" s="42" customFormat="1" ht="28.5" x14ac:dyDescent="0.2">
      <c r="A32" s="235" t="s">
        <v>1070</v>
      </c>
      <c r="B32" s="386" t="s">
        <v>2158</v>
      </c>
      <c r="C32" s="679"/>
      <c r="D32" s="387" t="s">
        <v>2159</v>
      </c>
      <c r="E32" s="383">
        <v>51704.79</v>
      </c>
      <c r="F32" s="218">
        <v>42737</v>
      </c>
      <c r="G32" s="218">
        <v>43100</v>
      </c>
      <c r="H32" s="303">
        <v>1</v>
      </c>
      <c r="I32" s="682"/>
      <c r="J32" s="144"/>
      <c r="K32" s="222">
        <v>23</v>
      </c>
      <c r="L32" s="219" t="s">
        <v>1091</v>
      </c>
      <c r="M32" s="145" t="s">
        <v>2160</v>
      </c>
    </row>
    <row r="33" spans="1:39" s="42" customFormat="1" ht="38.25" customHeight="1" x14ac:dyDescent="0.2">
      <c r="A33" s="668" t="s">
        <v>1376</v>
      </c>
      <c r="B33" s="668"/>
      <c r="C33" s="668"/>
      <c r="D33" s="668"/>
      <c r="E33" s="668"/>
      <c r="F33" s="668"/>
      <c r="G33" s="668"/>
      <c r="H33" s="668"/>
      <c r="I33" s="668"/>
      <c r="J33" s="144"/>
      <c r="K33" s="222"/>
      <c r="L33" s="222"/>
      <c r="M33" s="145"/>
    </row>
    <row r="34" spans="1:39" s="42" customFormat="1" ht="54.75" customHeight="1" x14ac:dyDescent="0.2">
      <c r="A34" s="143" t="s">
        <v>1070</v>
      </c>
      <c r="B34" s="385" t="s">
        <v>1377</v>
      </c>
      <c r="C34" s="382" t="s">
        <v>1378</v>
      </c>
      <c r="D34" s="382" t="s">
        <v>1379</v>
      </c>
      <c r="E34" s="383">
        <f>SUM('[2]POA 2017 GAD'!$AF$554:$AF$563)</f>
        <v>50000</v>
      </c>
      <c r="F34" s="218">
        <v>42737</v>
      </c>
      <c r="G34" s="218">
        <v>43100</v>
      </c>
      <c r="H34" s="303">
        <v>0.34499999999999997</v>
      </c>
      <c r="I34" s="223" t="s">
        <v>1072</v>
      </c>
      <c r="J34" s="144"/>
      <c r="K34" s="222">
        <v>24</v>
      </c>
      <c r="L34" s="234" t="s">
        <v>1091</v>
      </c>
      <c r="M34" s="145" t="s">
        <v>2161</v>
      </c>
      <c r="N34" s="224"/>
    </row>
    <row r="35" spans="1:39" s="21" customFormat="1" ht="27" customHeight="1" x14ac:dyDescent="0.25">
      <c r="A35" s="655" t="s">
        <v>1380</v>
      </c>
      <c r="B35" s="655"/>
      <c r="C35" s="655"/>
      <c r="D35" s="655"/>
      <c r="E35" s="225">
        <f>SUM(E8:E34)</f>
        <v>12455685.872180002</v>
      </c>
      <c r="F35" s="669"/>
      <c r="G35" s="670"/>
      <c r="H35" s="670"/>
      <c r="I35" s="671"/>
      <c r="J35" s="20"/>
      <c r="K35" s="311"/>
      <c r="L35" s="20"/>
      <c r="M35" s="20"/>
      <c r="N35" s="20"/>
      <c r="O35" s="20"/>
      <c r="P35" s="20"/>
      <c r="Q35" s="20"/>
      <c r="R35" s="20"/>
      <c r="S35" s="20"/>
      <c r="T35" s="20"/>
      <c r="U35" s="20"/>
      <c r="V35" s="20"/>
      <c r="W35" s="20"/>
      <c r="X35" s="20"/>
      <c r="Y35" s="20"/>
      <c r="Z35" s="20"/>
      <c r="AA35" s="20"/>
      <c r="AB35" s="20"/>
      <c r="AC35" s="20"/>
      <c r="AD35" s="20"/>
      <c r="AE35" s="20"/>
      <c r="AF35" s="20"/>
      <c r="AG35" s="20"/>
      <c r="AH35" s="20"/>
      <c r="AI35" s="20"/>
      <c r="AJ35" s="20"/>
      <c r="AK35" s="20"/>
      <c r="AL35" s="20"/>
      <c r="AM35" s="20"/>
    </row>
    <row r="36" spans="1:39" ht="24.75" customHeight="1" x14ac:dyDescent="0.2">
      <c r="A36" s="561" t="s">
        <v>0</v>
      </c>
      <c r="B36" s="561"/>
      <c r="C36" s="561"/>
      <c r="D36" s="561"/>
      <c r="E36" s="656">
        <v>43039</v>
      </c>
      <c r="F36" s="657"/>
      <c r="G36" s="657"/>
      <c r="H36" s="657"/>
      <c r="I36" s="658"/>
      <c r="J36" s="29"/>
      <c r="K36" s="309"/>
      <c r="L36" s="29"/>
      <c r="M36" s="29"/>
      <c r="N36" s="29"/>
      <c r="O36" s="29"/>
      <c r="P36" s="29"/>
      <c r="Q36" s="29"/>
      <c r="R36" s="29"/>
      <c r="S36" s="29"/>
      <c r="T36" s="29"/>
      <c r="U36" s="29"/>
      <c r="V36" s="29"/>
      <c r="W36" s="29"/>
      <c r="X36" s="29"/>
      <c r="Y36" s="29"/>
      <c r="Z36" s="29"/>
      <c r="AA36" s="29"/>
      <c r="AB36" s="29"/>
      <c r="AC36" s="29"/>
      <c r="AD36" s="29"/>
      <c r="AE36" s="29"/>
      <c r="AF36" s="29"/>
      <c r="AG36" s="29"/>
      <c r="AH36" s="29"/>
      <c r="AI36" s="29"/>
      <c r="AJ36" s="29"/>
      <c r="AK36" s="29"/>
      <c r="AL36" s="29"/>
      <c r="AM36" s="29"/>
    </row>
    <row r="37" spans="1:39" ht="24.75" customHeight="1" x14ac:dyDescent="0.2">
      <c r="A37" s="561" t="s">
        <v>17</v>
      </c>
      <c r="B37" s="561"/>
      <c r="C37" s="561"/>
      <c r="D37" s="561"/>
      <c r="E37" s="675" t="s">
        <v>10</v>
      </c>
      <c r="F37" s="657"/>
      <c r="G37" s="657"/>
      <c r="H37" s="657"/>
      <c r="I37" s="658"/>
      <c r="J37" s="29"/>
      <c r="K37" s="309"/>
      <c r="L37" s="29"/>
      <c r="M37" s="29"/>
      <c r="N37" s="29"/>
      <c r="O37" s="29"/>
      <c r="P37" s="29"/>
      <c r="Q37" s="29"/>
      <c r="R37" s="29"/>
      <c r="S37" s="29"/>
      <c r="T37" s="29"/>
      <c r="U37" s="29"/>
      <c r="V37" s="29"/>
      <c r="W37" s="29"/>
      <c r="X37" s="29"/>
      <c r="Y37" s="29"/>
      <c r="Z37" s="29"/>
      <c r="AA37" s="29"/>
      <c r="AB37" s="29"/>
      <c r="AC37" s="29"/>
      <c r="AD37" s="29"/>
      <c r="AE37" s="29"/>
      <c r="AF37" s="29"/>
      <c r="AG37" s="29"/>
      <c r="AH37" s="29"/>
      <c r="AI37" s="29"/>
      <c r="AJ37" s="29"/>
      <c r="AK37" s="29"/>
      <c r="AL37" s="29"/>
      <c r="AM37" s="29"/>
    </row>
    <row r="38" spans="1:39" ht="24.75" customHeight="1" x14ac:dyDescent="0.2">
      <c r="A38" s="561" t="s">
        <v>1381</v>
      </c>
      <c r="B38" s="561"/>
      <c r="C38" s="561"/>
      <c r="D38" s="674"/>
      <c r="E38" s="675" t="s">
        <v>1905</v>
      </c>
      <c r="F38" s="657"/>
      <c r="G38" s="657"/>
      <c r="H38" s="657"/>
      <c r="I38" s="658"/>
      <c r="J38" s="29"/>
      <c r="K38" s="309"/>
      <c r="L38" s="29"/>
      <c r="M38" s="29"/>
      <c r="N38" s="29"/>
      <c r="O38" s="29"/>
      <c r="P38" s="29"/>
      <c r="Q38" s="29"/>
      <c r="R38" s="29"/>
      <c r="S38" s="29"/>
      <c r="T38" s="29"/>
      <c r="U38" s="29"/>
      <c r="V38" s="29"/>
      <c r="W38" s="29"/>
      <c r="X38" s="29"/>
      <c r="Y38" s="29"/>
      <c r="Z38" s="29"/>
      <c r="AA38" s="29"/>
      <c r="AB38" s="29"/>
      <c r="AC38" s="29"/>
      <c r="AD38" s="29"/>
      <c r="AE38" s="29"/>
      <c r="AF38" s="29"/>
      <c r="AG38" s="29"/>
      <c r="AH38" s="29"/>
      <c r="AI38" s="29"/>
      <c r="AJ38" s="29"/>
      <c r="AK38" s="29"/>
      <c r="AL38" s="29"/>
      <c r="AM38" s="29"/>
    </row>
    <row r="39" spans="1:39" ht="24.75" customHeight="1" x14ac:dyDescent="0.2">
      <c r="A39" s="561" t="s">
        <v>1382</v>
      </c>
      <c r="B39" s="561"/>
      <c r="C39" s="561"/>
      <c r="D39" s="674"/>
      <c r="E39" s="675" t="s">
        <v>2070</v>
      </c>
      <c r="F39" s="657"/>
      <c r="G39" s="657"/>
      <c r="H39" s="657"/>
      <c r="I39" s="658"/>
      <c r="J39" s="29"/>
      <c r="K39" s="309"/>
      <c r="L39" s="29"/>
      <c r="M39" s="29"/>
      <c r="N39" s="29"/>
      <c r="O39" s="29"/>
      <c r="P39" s="29"/>
      <c r="Q39" s="29"/>
      <c r="R39" s="29"/>
      <c r="S39" s="29"/>
      <c r="T39" s="29"/>
      <c r="U39" s="29"/>
      <c r="V39" s="29"/>
      <c r="W39" s="29"/>
      <c r="X39" s="29"/>
      <c r="Y39" s="29"/>
      <c r="Z39" s="29"/>
      <c r="AA39" s="29"/>
      <c r="AB39" s="29"/>
      <c r="AC39" s="29"/>
      <c r="AD39" s="29"/>
      <c r="AE39" s="29"/>
      <c r="AF39" s="29"/>
      <c r="AG39" s="29"/>
      <c r="AH39" s="29"/>
      <c r="AI39" s="29"/>
      <c r="AJ39" s="29"/>
      <c r="AK39" s="29"/>
      <c r="AL39" s="29"/>
      <c r="AM39" s="29"/>
    </row>
    <row r="40" spans="1:39" ht="24.75" customHeight="1" x14ac:dyDescent="0.2">
      <c r="A40" s="561" t="s">
        <v>1</v>
      </c>
      <c r="B40" s="561"/>
      <c r="C40" s="561"/>
      <c r="D40" s="674"/>
      <c r="E40" s="683" t="s">
        <v>2069</v>
      </c>
      <c r="F40" s="684"/>
      <c r="G40" s="684"/>
      <c r="H40" s="684"/>
      <c r="I40" s="685"/>
      <c r="J40" s="29"/>
      <c r="K40" s="309"/>
      <c r="L40" s="29"/>
      <c r="M40" s="29"/>
      <c r="N40" s="29"/>
      <c r="O40" s="29"/>
      <c r="P40" s="29"/>
      <c r="Q40" s="29"/>
      <c r="R40" s="29"/>
      <c r="S40" s="29"/>
      <c r="T40" s="29"/>
      <c r="U40" s="29"/>
      <c r="V40" s="29"/>
      <c r="W40" s="29"/>
      <c r="X40" s="29"/>
      <c r="Y40" s="29"/>
      <c r="Z40" s="29"/>
      <c r="AA40" s="29"/>
      <c r="AB40" s="29"/>
      <c r="AC40" s="29"/>
      <c r="AD40" s="29"/>
      <c r="AE40" s="29"/>
      <c r="AF40" s="29"/>
      <c r="AG40" s="29"/>
      <c r="AH40" s="29"/>
      <c r="AI40" s="29"/>
      <c r="AJ40" s="29"/>
      <c r="AK40" s="29"/>
      <c r="AL40" s="29"/>
      <c r="AM40" s="29"/>
    </row>
    <row r="41" spans="1:39" ht="24.75" customHeight="1" x14ac:dyDescent="0.2">
      <c r="A41" s="561" t="s">
        <v>2</v>
      </c>
      <c r="B41" s="561"/>
      <c r="C41" s="561"/>
      <c r="D41" s="674"/>
      <c r="E41" s="675" t="s">
        <v>879</v>
      </c>
      <c r="F41" s="657"/>
      <c r="G41" s="657"/>
      <c r="H41" s="657"/>
      <c r="I41" s="658"/>
      <c r="J41" s="29"/>
      <c r="K41" s="309"/>
      <c r="L41" s="29"/>
      <c r="M41" s="29"/>
      <c r="N41" s="29"/>
      <c r="O41" s="29"/>
      <c r="P41" s="29"/>
      <c r="Q41" s="29"/>
      <c r="R41" s="29"/>
      <c r="S41" s="29"/>
      <c r="T41" s="29"/>
      <c r="U41" s="29"/>
      <c r="V41" s="29"/>
      <c r="W41" s="29"/>
      <c r="X41" s="29"/>
      <c r="Y41" s="29"/>
      <c r="Z41" s="29"/>
      <c r="AA41" s="29"/>
      <c r="AB41" s="29"/>
      <c r="AC41" s="29"/>
      <c r="AD41" s="29"/>
      <c r="AE41" s="29"/>
      <c r="AF41" s="29"/>
      <c r="AG41" s="29"/>
      <c r="AH41" s="29"/>
      <c r="AI41" s="29"/>
      <c r="AJ41" s="29"/>
      <c r="AK41" s="29"/>
      <c r="AL41" s="29"/>
      <c r="AM41" s="29"/>
    </row>
    <row r="42" spans="1:39" x14ac:dyDescent="0.2">
      <c r="A42" s="29"/>
      <c r="B42" s="29"/>
      <c r="C42" s="29"/>
      <c r="D42" s="29"/>
      <c r="E42" s="29"/>
      <c r="F42" s="29"/>
      <c r="G42" s="29"/>
      <c r="H42" s="226"/>
      <c r="I42" s="29"/>
      <c r="J42" s="29"/>
      <c r="K42" s="309"/>
      <c r="L42" s="29"/>
      <c r="M42" s="29"/>
      <c r="N42" s="29"/>
      <c r="O42" s="29"/>
      <c r="P42" s="29"/>
      <c r="Q42" s="29"/>
      <c r="R42" s="29"/>
      <c r="S42" s="29"/>
      <c r="T42" s="29"/>
      <c r="U42" s="29"/>
      <c r="V42" s="29"/>
      <c r="W42" s="29"/>
      <c r="X42" s="29"/>
      <c r="Y42" s="29"/>
      <c r="Z42" s="29"/>
      <c r="AA42" s="29"/>
      <c r="AB42" s="29"/>
      <c r="AC42" s="29"/>
      <c r="AD42" s="29"/>
      <c r="AE42" s="29"/>
      <c r="AF42" s="29"/>
      <c r="AG42" s="29"/>
      <c r="AH42" s="29"/>
      <c r="AI42" s="29"/>
      <c r="AJ42" s="29"/>
      <c r="AK42" s="29"/>
      <c r="AL42" s="29"/>
      <c r="AM42" s="29"/>
    </row>
    <row r="43" spans="1:39" ht="15" x14ac:dyDescent="0.25">
      <c r="A43" s="19"/>
      <c r="B43" s="29"/>
      <c r="C43" s="29"/>
      <c r="D43" s="29"/>
      <c r="E43" s="29"/>
      <c r="F43" s="29"/>
      <c r="G43" s="29"/>
      <c r="H43" s="226"/>
      <c r="I43" s="29"/>
      <c r="J43" s="29"/>
      <c r="K43" s="309"/>
      <c r="L43" s="29"/>
      <c r="M43" s="29"/>
      <c r="N43" s="29"/>
      <c r="O43" s="29"/>
      <c r="P43" s="29"/>
      <c r="Q43" s="29"/>
      <c r="R43" s="29"/>
      <c r="S43" s="29"/>
      <c r="T43" s="29"/>
      <c r="U43" s="29"/>
      <c r="V43" s="29"/>
      <c r="W43" s="29"/>
      <c r="X43" s="29"/>
      <c r="Y43" s="29"/>
      <c r="Z43" s="29"/>
      <c r="AA43" s="29"/>
      <c r="AB43" s="29"/>
      <c r="AC43" s="29"/>
      <c r="AD43" s="29"/>
      <c r="AE43" s="29"/>
      <c r="AF43" s="29"/>
      <c r="AG43" s="29"/>
      <c r="AH43" s="29"/>
      <c r="AI43" s="29"/>
      <c r="AJ43" s="29"/>
      <c r="AK43" s="29"/>
      <c r="AL43" s="29"/>
      <c r="AM43" s="29"/>
    </row>
    <row r="44" spans="1:39" x14ac:dyDescent="0.2">
      <c r="A44" s="29"/>
      <c r="B44" s="29"/>
      <c r="C44" s="29"/>
      <c r="D44" s="29"/>
      <c r="E44" s="29"/>
      <c r="F44" s="29"/>
      <c r="G44" s="29"/>
      <c r="H44" s="226"/>
      <c r="I44" s="29"/>
      <c r="J44" s="29"/>
      <c r="K44" s="309"/>
      <c r="L44" s="29"/>
      <c r="M44" s="29"/>
      <c r="N44" s="29"/>
      <c r="O44" s="29"/>
      <c r="P44" s="29"/>
      <c r="Q44" s="29"/>
      <c r="R44" s="29"/>
      <c r="S44" s="29"/>
      <c r="T44" s="29"/>
      <c r="U44" s="29"/>
      <c r="V44" s="29"/>
      <c r="W44" s="29"/>
      <c r="X44" s="29"/>
      <c r="Y44" s="29"/>
      <c r="Z44" s="29"/>
      <c r="AA44" s="29"/>
      <c r="AB44" s="29"/>
      <c r="AC44" s="29"/>
      <c r="AD44" s="29"/>
      <c r="AE44" s="29"/>
      <c r="AF44" s="29"/>
      <c r="AG44" s="29"/>
      <c r="AH44" s="29"/>
      <c r="AI44" s="29"/>
      <c r="AJ44" s="29"/>
      <c r="AK44" s="29"/>
      <c r="AL44" s="29"/>
      <c r="AM44" s="29"/>
    </row>
    <row r="45" spans="1:39" x14ac:dyDescent="0.2">
      <c r="A45" s="29"/>
      <c r="B45" s="29"/>
      <c r="C45" s="29"/>
      <c r="D45" s="29"/>
      <c r="E45" s="29"/>
      <c r="F45" s="29"/>
      <c r="G45" s="29"/>
      <c r="H45" s="226"/>
      <c r="I45" s="29"/>
      <c r="J45" s="29"/>
      <c r="K45" s="309"/>
      <c r="L45" s="29"/>
      <c r="M45" s="29"/>
      <c r="N45" s="29"/>
      <c r="O45" s="29"/>
      <c r="P45" s="29"/>
      <c r="Q45" s="29"/>
      <c r="R45" s="29"/>
      <c r="S45" s="29"/>
      <c r="T45" s="29"/>
      <c r="U45" s="29"/>
      <c r="V45" s="29"/>
      <c r="W45" s="29"/>
      <c r="X45" s="29"/>
      <c r="Y45" s="29"/>
      <c r="Z45" s="29"/>
      <c r="AA45" s="29"/>
      <c r="AB45" s="29"/>
      <c r="AC45" s="29"/>
      <c r="AD45" s="29"/>
      <c r="AE45" s="29"/>
      <c r="AF45" s="29"/>
      <c r="AG45" s="29"/>
      <c r="AH45" s="29"/>
      <c r="AI45" s="29"/>
      <c r="AJ45" s="29"/>
      <c r="AK45" s="29"/>
      <c r="AL45" s="29"/>
      <c r="AM45" s="29"/>
    </row>
    <row r="46" spans="1:39" x14ac:dyDescent="0.2">
      <c r="A46" s="29"/>
      <c r="B46" s="29"/>
      <c r="C46" s="29"/>
      <c r="D46" s="29"/>
      <c r="E46" s="29"/>
      <c r="F46" s="29"/>
      <c r="G46" s="29"/>
      <c r="H46" s="226"/>
      <c r="I46" s="29"/>
      <c r="J46" s="29"/>
      <c r="K46" s="309"/>
      <c r="L46" s="29"/>
      <c r="M46" s="29"/>
      <c r="N46" s="29"/>
      <c r="O46" s="29"/>
      <c r="P46" s="29"/>
      <c r="Q46" s="29"/>
      <c r="R46" s="29"/>
      <c r="S46" s="29"/>
      <c r="T46" s="29"/>
      <c r="U46" s="29"/>
      <c r="V46" s="29"/>
      <c r="W46" s="29"/>
      <c r="X46" s="29"/>
      <c r="Y46" s="29"/>
      <c r="Z46" s="29"/>
      <c r="AA46" s="29"/>
      <c r="AB46" s="29"/>
      <c r="AC46" s="29"/>
      <c r="AD46" s="29"/>
      <c r="AE46" s="29"/>
      <c r="AF46" s="29"/>
      <c r="AG46" s="29"/>
      <c r="AH46" s="29"/>
      <c r="AI46" s="29"/>
      <c r="AJ46" s="29"/>
      <c r="AK46" s="29"/>
      <c r="AL46" s="29"/>
      <c r="AM46" s="29"/>
    </row>
    <row r="47" spans="1:39" x14ac:dyDescent="0.2">
      <c r="A47" s="29"/>
      <c r="B47" s="29"/>
      <c r="C47" s="29"/>
      <c r="D47" s="29"/>
      <c r="E47" s="29"/>
      <c r="F47" s="29"/>
      <c r="G47" s="29"/>
      <c r="H47" s="226"/>
      <c r="I47" s="29"/>
      <c r="J47" s="29"/>
      <c r="K47" s="309"/>
      <c r="L47" s="29"/>
      <c r="M47" s="29"/>
      <c r="N47" s="29"/>
      <c r="O47" s="29"/>
      <c r="P47" s="29"/>
      <c r="Q47" s="29"/>
      <c r="R47" s="29"/>
      <c r="S47" s="29"/>
      <c r="T47" s="29"/>
      <c r="U47" s="29"/>
      <c r="V47" s="29"/>
      <c r="W47" s="29"/>
      <c r="X47" s="29"/>
      <c r="Y47" s="29"/>
      <c r="Z47" s="29"/>
      <c r="AA47" s="29"/>
      <c r="AB47" s="29"/>
      <c r="AC47" s="29"/>
      <c r="AD47" s="29"/>
      <c r="AE47" s="29"/>
      <c r="AF47" s="29"/>
      <c r="AG47" s="29"/>
      <c r="AH47" s="29"/>
      <c r="AI47" s="29"/>
      <c r="AJ47" s="29"/>
      <c r="AK47" s="29"/>
      <c r="AL47" s="29"/>
      <c r="AM47" s="29"/>
    </row>
    <row r="48" spans="1:39" x14ac:dyDescent="0.2">
      <c r="A48" s="29"/>
      <c r="B48" s="29"/>
      <c r="C48" s="29"/>
      <c r="D48" s="29"/>
      <c r="E48" s="29"/>
      <c r="F48" s="29"/>
      <c r="G48" s="29"/>
      <c r="H48" s="226"/>
      <c r="I48" s="29"/>
      <c r="J48" s="29"/>
      <c r="K48" s="309"/>
      <c r="L48" s="29"/>
      <c r="M48" s="29"/>
      <c r="N48" s="29"/>
      <c r="O48" s="29"/>
      <c r="P48" s="29"/>
      <c r="Q48" s="29"/>
      <c r="R48" s="29"/>
      <c r="S48" s="29"/>
      <c r="T48" s="29"/>
      <c r="U48" s="29"/>
      <c r="V48" s="29"/>
      <c r="W48" s="29"/>
      <c r="X48" s="29"/>
      <c r="Y48" s="29"/>
      <c r="Z48" s="29"/>
      <c r="AA48" s="29"/>
      <c r="AB48" s="29"/>
      <c r="AC48" s="29"/>
      <c r="AD48" s="29"/>
      <c r="AE48" s="29"/>
      <c r="AF48" s="29"/>
      <c r="AG48" s="29"/>
      <c r="AH48" s="29"/>
      <c r="AI48" s="29"/>
      <c r="AJ48" s="29"/>
      <c r="AK48" s="29"/>
      <c r="AL48" s="29"/>
      <c r="AM48" s="29"/>
    </row>
    <row r="49" spans="1:39" x14ac:dyDescent="0.2">
      <c r="A49" s="29"/>
      <c r="B49" s="29"/>
      <c r="C49" s="29"/>
      <c r="D49" s="29"/>
      <c r="E49" s="29"/>
      <c r="F49" s="29"/>
      <c r="G49" s="29"/>
      <c r="H49" s="226"/>
      <c r="I49" s="29"/>
      <c r="J49" s="29"/>
      <c r="K49" s="309"/>
      <c r="L49" s="29"/>
      <c r="M49" s="29"/>
      <c r="N49" s="29"/>
      <c r="O49" s="29"/>
      <c r="P49" s="29"/>
      <c r="Q49" s="29"/>
      <c r="R49" s="29"/>
      <c r="S49" s="29"/>
      <c r="T49" s="29"/>
      <c r="U49" s="29"/>
      <c r="V49" s="29"/>
      <c r="W49" s="29"/>
      <c r="X49" s="29"/>
      <c r="Y49" s="29"/>
      <c r="Z49" s="29"/>
      <c r="AA49" s="29"/>
      <c r="AB49" s="29"/>
      <c r="AC49" s="29"/>
      <c r="AD49" s="29"/>
      <c r="AE49" s="29"/>
      <c r="AF49" s="29"/>
      <c r="AG49" s="29"/>
      <c r="AH49" s="29"/>
      <c r="AI49" s="29"/>
      <c r="AJ49" s="29"/>
      <c r="AK49" s="29"/>
      <c r="AL49" s="29"/>
      <c r="AM49" s="29"/>
    </row>
    <row r="50" spans="1:39" x14ac:dyDescent="0.2">
      <c r="A50" s="29"/>
      <c r="B50" s="29"/>
      <c r="C50" s="29"/>
      <c r="D50" s="29"/>
      <c r="E50" s="29"/>
      <c r="F50" s="29"/>
      <c r="G50" s="29"/>
      <c r="H50" s="226"/>
      <c r="I50" s="29"/>
      <c r="J50" s="29"/>
      <c r="K50" s="309"/>
      <c r="L50" s="29"/>
      <c r="M50" s="29"/>
      <c r="N50" s="29"/>
      <c r="O50" s="29"/>
      <c r="P50" s="29"/>
      <c r="Q50" s="29"/>
      <c r="R50" s="29"/>
      <c r="S50" s="29"/>
      <c r="T50" s="29"/>
      <c r="U50" s="29"/>
      <c r="V50" s="29"/>
      <c r="W50" s="29"/>
      <c r="X50" s="29"/>
      <c r="Y50" s="29"/>
      <c r="Z50" s="29"/>
      <c r="AA50" s="29"/>
      <c r="AB50" s="29"/>
      <c r="AC50" s="29"/>
      <c r="AD50" s="29"/>
      <c r="AE50" s="29"/>
      <c r="AF50" s="29"/>
      <c r="AG50" s="29"/>
      <c r="AH50" s="29"/>
      <c r="AI50" s="29"/>
      <c r="AJ50" s="29"/>
      <c r="AK50" s="29"/>
      <c r="AL50" s="29"/>
      <c r="AM50" s="29"/>
    </row>
    <row r="51" spans="1:39" x14ac:dyDescent="0.2">
      <c r="A51" s="29"/>
      <c r="B51" s="29"/>
      <c r="C51" s="29"/>
      <c r="D51" s="29"/>
      <c r="E51" s="29"/>
      <c r="F51" s="29"/>
      <c r="G51" s="29"/>
      <c r="H51" s="226"/>
      <c r="I51" s="29"/>
      <c r="J51" s="29"/>
      <c r="K51" s="309"/>
      <c r="L51" s="29"/>
      <c r="M51" s="29"/>
      <c r="N51" s="29"/>
      <c r="O51" s="29"/>
      <c r="P51" s="29"/>
      <c r="Q51" s="29"/>
      <c r="R51" s="29"/>
      <c r="S51" s="29"/>
      <c r="T51" s="29"/>
      <c r="U51" s="29"/>
      <c r="V51" s="29"/>
      <c r="W51" s="29"/>
      <c r="X51" s="29"/>
      <c r="Y51" s="29"/>
      <c r="Z51" s="29"/>
      <c r="AA51" s="29"/>
      <c r="AB51" s="29"/>
      <c r="AC51" s="29"/>
      <c r="AD51" s="29"/>
      <c r="AE51" s="29"/>
      <c r="AF51" s="29"/>
      <c r="AG51" s="29"/>
      <c r="AH51" s="29"/>
      <c r="AI51" s="29"/>
      <c r="AJ51" s="29"/>
      <c r="AK51" s="29"/>
      <c r="AL51" s="29"/>
      <c r="AM51" s="29"/>
    </row>
    <row r="52" spans="1:39" x14ac:dyDescent="0.2">
      <c r="A52" s="29"/>
      <c r="B52" s="29"/>
      <c r="C52" s="29"/>
      <c r="D52" s="29"/>
      <c r="E52" s="29"/>
      <c r="F52" s="29"/>
      <c r="G52" s="29"/>
      <c r="H52" s="226"/>
      <c r="I52" s="29"/>
      <c r="J52" s="29"/>
      <c r="K52" s="309"/>
      <c r="L52" s="29"/>
      <c r="M52" s="29"/>
      <c r="N52" s="29"/>
      <c r="O52" s="29"/>
      <c r="P52" s="29"/>
      <c r="Q52" s="29"/>
      <c r="R52" s="29"/>
      <c r="S52" s="29"/>
      <c r="T52" s="29"/>
      <c r="U52" s="29"/>
      <c r="V52" s="29"/>
      <c r="W52" s="29"/>
      <c r="X52" s="29"/>
      <c r="Y52" s="29"/>
      <c r="Z52" s="29"/>
      <c r="AA52" s="29"/>
      <c r="AB52" s="29"/>
      <c r="AC52" s="29"/>
      <c r="AD52" s="29"/>
      <c r="AE52" s="29"/>
      <c r="AF52" s="29"/>
      <c r="AG52" s="29"/>
      <c r="AH52" s="29"/>
      <c r="AI52" s="29"/>
      <c r="AJ52" s="29"/>
      <c r="AK52" s="29"/>
      <c r="AL52" s="29"/>
      <c r="AM52" s="29"/>
    </row>
    <row r="53" spans="1:39" x14ac:dyDescent="0.2">
      <c r="A53" s="29"/>
      <c r="B53" s="29"/>
      <c r="C53" s="29"/>
      <c r="D53" s="29"/>
      <c r="E53" s="29"/>
      <c r="F53" s="29"/>
      <c r="G53" s="29"/>
      <c r="H53" s="226"/>
      <c r="I53" s="29"/>
      <c r="J53" s="29"/>
      <c r="K53" s="309"/>
      <c r="L53" s="29"/>
      <c r="M53" s="29"/>
      <c r="N53" s="29"/>
      <c r="O53" s="29"/>
      <c r="P53" s="29"/>
      <c r="Q53" s="29"/>
      <c r="R53" s="29"/>
      <c r="S53" s="29"/>
      <c r="T53" s="29"/>
      <c r="U53" s="29"/>
      <c r="V53" s="29"/>
      <c r="W53" s="29"/>
      <c r="X53" s="29"/>
      <c r="Y53" s="29"/>
      <c r="Z53" s="29"/>
      <c r="AA53" s="29"/>
      <c r="AB53" s="29"/>
      <c r="AC53" s="29"/>
      <c r="AD53" s="29"/>
      <c r="AE53" s="29"/>
      <c r="AF53" s="29"/>
      <c r="AG53" s="29"/>
      <c r="AH53" s="29"/>
      <c r="AI53" s="29"/>
      <c r="AJ53" s="29"/>
      <c r="AK53" s="29"/>
      <c r="AL53" s="29"/>
      <c r="AM53" s="29"/>
    </row>
  </sheetData>
  <mergeCells count="34">
    <mergeCell ref="A41:D41"/>
    <mergeCell ref="E41:I41"/>
    <mergeCell ref="A21:I21"/>
    <mergeCell ref="I22:I24"/>
    <mergeCell ref="A25:I25"/>
    <mergeCell ref="C26:C32"/>
    <mergeCell ref="I26:I32"/>
    <mergeCell ref="A37:D37"/>
    <mergeCell ref="E37:I37"/>
    <mergeCell ref="A38:D38"/>
    <mergeCell ref="E38:I38"/>
    <mergeCell ref="A39:D39"/>
    <mergeCell ref="E39:I39"/>
    <mergeCell ref="A40:D40"/>
    <mergeCell ref="E40:I40"/>
    <mergeCell ref="A1:I1"/>
    <mergeCell ref="A2:I2"/>
    <mergeCell ref="A3:D3"/>
    <mergeCell ref="E3:I3"/>
    <mergeCell ref="A4:D4"/>
    <mergeCell ref="E4:I4"/>
    <mergeCell ref="A5:D5"/>
    <mergeCell ref="E5:I5"/>
    <mergeCell ref="A35:D35"/>
    <mergeCell ref="A36:D36"/>
    <mergeCell ref="E36:I36"/>
    <mergeCell ref="C8:C15"/>
    <mergeCell ref="I8:I20"/>
    <mergeCell ref="D12:D13"/>
    <mergeCell ref="C16:C17"/>
    <mergeCell ref="C18:C20"/>
    <mergeCell ref="A33:I33"/>
    <mergeCell ref="F35:I35"/>
    <mergeCell ref="A7:I7"/>
  </mergeCells>
  <hyperlinks>
    <hyperlink ref="M9" r:id="rId1"/>
    <hyperlink ref="M28" r:id="rId2"/>
    <hyperlink ref="M29" r:id="rId3"/>
    <hyperlink ref="M26" r:id="rId4"/>
    <hyperlink ref="M22" r:id="rId5"/>
    <hyperlink ref="M23" r:id="rId6"/>
    <hyperlink ref="M24" r:id="rId7"/>
    <hyperlink ref="E40" r:id="rId8"/>
    <hyperlink ref="M18" r:id="rId9"/>
    <hyperlink ref="M19" r:id="rId10"/>
    <hyperlink ref="M20" r:id="rId11"/>
    <hyperlink ref="M8" r:id="rId12"/>
    <hyperlink ref="M17" r:id="rId13"/>
    <hyperlink ref="M15" r:id="rId14"/>
    <hyperlink ref="M16" r:id="rId15"/>
    <hyperlink ref="M10" r:id="rId16"/>
    <hyperlink ref="M14" r:id="rId17"/>
    <hyperlink ref="M11" r:id="rId18"/>
    <hyperlink ref="M3:M5" r:id="rId19" display="http://pedromoncayo.gob.ec/documentos/LeyTransparencia_2017/enero/"/>
    <hyperlink ref="M3" r:id="rId20"/>
    <hyperlink ref="M4" r:id="rId21"/>
    <hyperlink ref="M5" r:id="rId22"/>
    <hyperlink ref="E5:I5" r:id="rId23" display="PAI 2017 PM"/>
    <hyperlink ref="E4:I4" r:id="rId24" display="POA 2017 PM"/>
    <hyperlink ref="E3:I3" r:id="rId25" display="En proceso de actualización - evaluación del PEI 2006-2016"/>
    <hyperlink ref="M32" r:id="rId26"/>
    <hyperlink ref="M34" r:id="rId27"/>
    <hyperlink ref="M12" r:id="rId28"/>
    <hyperlink ref="M13" r:id="rId29"/>
    <hyperlink ref="M27" r:id="rId30"/>
    <hyperlink ref="M30" r:id="rId31"/>
    <hyperlink ref="H22" r:id="rId32" display="http://pedromoncayo.gob.ec/documentos/LeyTransparencia_2017/octubre/14. Adaptacion, sep2017.pdf"/>
    <hyperlink ref="H23" r:id="rId33" display="http://pedromoncayo.gob.ec/documentos/LeyTransparencia_2017/octubre/15. Cultura viva, sep2017.pdf"/>
    <hyperlink ref="H26" r:id="rId34" display="http://pedromoncayo.gob.ec/documentos/LeyTransparencia_2017/octubre/17. Desarrollo infantil, sep2017.pdf"/>
    <hyperlink ref="H34" r:id="rId35" display="http://pedromoncayo.gob.ec/documentos/LeyTransparencia_2017/octubre/24. Gestion participativa, sep2017.pdf"/>
    <hyperlink ref="H29" r:id="rId36" display="http://pedromoncayo.gob.ec/documentos/LeyTransparencia_2017/octubre/20. Discapacidad, sep2017.pdf"/>
    <hyperlink ref="H30" r:id="rId37" display="http://pedromoncayo.gob.ec/documentos/LeyTransparencia_2017/octubre/21. Mision Solidaria, sep2017.pdf"/>
    <hyperlink ref="H32" r:id="rId38" display="http://pedromoncayo.gob.ec/documentos/LeyTransparencia_2017/octubre/23.CCAPID, sep2017.pdf"/>
    <hyperlink ref="H27" r:id="rId39" display="http://pedromoncayo.gob.ec/documentos/LeyTransparencia_2017/octubre/18. Adolescencia, sep2017.pdf"/>
    <hyperlink ref="H28" r:id="rId40" display="http://pedromoncayo.gob.ec/documentos/LeyTransparencia_2017/octubre/19. Adulto mayor, sep2017.pdf"/>
    <hyperlink ref="H19" r:id="rId41" display="http://pedromoncayo.gob.ec/documentos/LeyTransparencia_2017/octubre/12. Calidad ambiental, sep2017.pdf"/>
    <hyperlink ref="H18" r:id="rId42" display="http://pedromoncayo.gob.ec/documentos/LeyTransparencia_2017/octubre/11. Mojanda, sep2017.pdf"/>
    <hyperlink ref="H17" r:id="rId43" display="http://pedromoncayo.gob.ec/documentos/LeyTransparencia_2017/octubre/10. Programa vial, sep2017.pdf"/>
    <hyperlink ref="H16" r:id="rId44" display="http://pedromoncayo.gob.ec/documentos/LeyTransparencia_2017/octubre/9. Obras de infraestructura, sep2017.pdf"/>
    <hyperlink ref="H15" r:id="rId45" display="http://pedromoncayo.gob.ec/documentos/LeyTransparencia_2017/octubre/8. ASSA, sep2017.pdf"/>
    <hyperlink ref="H13" r:id="rId46" display="http://pedromoncayo.gob.ec/documentos/LeyTransparencia_2017/octubre/6. Alcantarillado Chaupiloma, sep2017.pdf"/>
    <hyperlink ref="H12" r:id="rId47" display="http://pedromoncayo.gob.ec/documentos/LeyTransparencia_2017/octubre/5. Alcantarillado San Pablito, sep2017.pdf"/>
    <hyperlink ref="H11" r:id="rId48" display="http://pedromoncayo.gob.ec/documentos/LeyTransparencia_2017/octubre/4. GIRs, sep2017.pdf"/>
    <hyperlink ref="H14" r:id="rId49" display="http://pedromoncayo.gob.ec/documentos/LeyTransparencia_2017/octubre/7. Picalqui, sep2017.pdf"/>
    <hyperlink ref="H10" r:id="rId50" display="http://pedromoncayo.gob.ec/documentos/LeyTransparencia_2017/octubre/3. Sta. Eulalia, sep2017.pdf"/>
    <hyperlink ref="H9" r:id="rId51" display="http://pedromoncayo.gob.ec/documentos/LeyTransparencia_2017/octubre/2. Chiriyaku, sep2017.pdf"/>
    <hyperlink ref="H8" r:id="rId52" display="http://pedromoncayo.gob.ec/documentos/LeyTransparencia_2017/octubre/1. Pesillo - Imbabura, sep2017.pdf"/>
    <hyperlink ref="H20" r:id="rId53" display="http://pedromoncayo.gob.ec/documentos/LeyTransparencia_2017/octubre/13. Parques, sep2017.pdf"/>
    <hyperlink ref="H24" r:id="rId54" display="http://pedromoncayo.gob.ec/documentos/LeyTransparencia_2017/octubre/16. Deporte, sep2017.pdf"/>
    <hyperlink ref="H31" r:id="rId55" display="http://pedromoncayo.gob.ec/documentos/LeyTransparencia_2017/octubre/22. Proteccion, sep2017.pdf"/>
    <hyperlink ref="M31" r:id="rId56"/>
  </hyperlinks>
  <printOptions horizontalCentered="1"/>
  <pageMargins left="0" right="0" top="0.59055118110236227" bottom="0.31496062992125984" header="0" footer="0.11811023622047245"/>
  <pageSetup paperSize="9" scale="58" fitToHeight="3" orientation="landscape" r:id="rId57"/>
  <headerFooter>
    <oddHeader>&amp;R&amp;G</oddHeader>
    <oddFooter>&amp;L&amp;P de &amp;N&amp;C&amp;"Arial,Negrita"GOBIERNO AUTÓNOMO DESCENTRALIZADO MUNICIPAL DE PEDRO MONCAYO&amp;RLiteral k.- Planes y programas en ejecución</oddFooter>
  </headerFooter>
  <drawing r:id="rId58"/>
  <legacyDrawing r:id="rId59"/>
  <legacyDrawingHF r:id="rId6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5"/>
  <dimension ref="A1:BY144"/>
  <sheetViews>
    <sheetView zoomScale="80" zoomScaleNormal="80" workbookViewId="0">
      <selection activeCell="A17" sqref="A17:F17"/>
    </sheetView>
  </sheetViews>
  <sheetFormatPr baseColWidth="10" defaultRowHeight="12.75" x14ac:dyDescent="0.2"/>
  <cols>
    <col min="1" max="1" width="86.28515625" customWidth="1"/>
    <col min="2" max="2" width="16.42578125" customWidth="1"/>
    <col min="3" max="3" width="18.85546875" customWidth="1"/>
    <col min="4" max="4" width="20.7109375" customWidth="1"/>
    <col min="5" max="5" width="18.85546875" customWidth="1"/>
    <col min="6" max="6" width="13.7109375" customWidth="1"/>
    <col min="7" max="7" width="14.140625" customWidth="1"/>
    <col min="8" max="9" width="15.7109375" customWidth="1"/>
    <col min="10" max="10" width="15.5703125" customWidth="1"/>
    <col min="11" max="11" width="16.140625" customWidth="1"/>
    <col min="12" max="12" width="26.7109375" customWidth="1"/>
    <col min="14" max="37" width="11.42578125" style="29"/>
  </cols>
  <sheetData>
    <row r="1" spans="1:77" ht="30" customHeight="1" x14ac:dyDescent="0.2">
      <c r="A1" s="465" t="s">
        <v>20</v>
      </c>
      <c r="B1" s="465"/>
      <c r="C1" s="465"/>
      <c r="D1" s="465"/>
      <c r="E1" s="465"/>
      <c r="F1" s="465"/>
      <c r="G1" s="465"/>
      <c r="H1" s="465"/>
      <c r="I1" s="465"/>
      <c r="J1" s="465"/>
      <c r="K1" s="465"/>
      <c r="L1" s="465"/>
      <c r="M1" s="29"/>
    </row>
    <row r="2" spans="1:77" ht="60" customHeight="1" x14ac:dyDescent="0.2">
      <c r="A2" s="465" t="s">
        <v>174</v>
      </c>
      <c r="B2" s="465"/>
      <c r="C2" s="465"/>
      <c r="D2" s="465"/>
      <c r="E2" s="465"/>
      <c r="F2" s="465"/>
      <c r="G2" s="465"/>
      <c r="H2" s="465"/>
      <c r="I2" s="465"/>
      <c r="J2" s="465"/>
      <c r="K2" s="465"/>
      <c r="L2" s="465"/>
      <c r="M2" s="29"/>
    </row>
    <row r="3" spans="1:77" ht="25.5" customHeight="1" x14ac:dyDescent="0.25">
      <c r="A3" s="697" t="s">
        <v>175</v>
      </c>
      <c r="B3" s="698"/>
      <c r="C3" s="698"/>
      <c r="D3" s="698"/>
      <c r="E3" s="698"/>
      <c r="F3" s="698"/>
      <c r="G3" s="698"/>
      <c r="H3" s="698"/>
      <c r="I3" s="698"/>
      <c r="J3" s="698"/>
      <c r="K3" s="698"/>
      <c r="L3" s="698"/>
      <c r="M3" s="29"/>
    </row>
    <row r="4" spans="1:77" s="31" customFormat="1" ht="83.25" customHeight="1" x14ac:dyDescent="0.25">
      <c r="A4" s="175" t="s">
        <v>176</v>
      </c>
      <c r="B4" s="175" t="s">
        <v>177</v>
      </c>
      <c r="C4" s="175" t="s">
        <v>178</v>
      </c>
      <c r="D4" s="175" t="s">
        <v>179</v>
      </c>
      <c r="E4" s="175" t="s">
        <v>180</v>
      </c>
      <c r="F4" s="175" t="s">
        <v>181</v>
      </c>
      <c r="G4" s="175" t="s">
        <v>182</v>
      </c>
      <c r="H4" s="175" t="s">
        <v>183</v>
      </c>
      <c r="I4" s="175" t="s">
        <v>184</v>
      </c>
      <c r="J4" s="175" t="s">
        <v>185</v>
      </c>
      <c r="K4" s="175" t="s">
        <v>186</v>
      </c>
      <c r="L4" s="175" t="s">
        <v>187</v>
      </c>
    </row>
    <row r="5" spans="1:77" s="29" customFormat="1" ht="15" x14ac:dyDescent="0.25">
      <c r="A5" s="700" t="s">
        <v>1684</v>
      </c>
      <c r="B5" s="701"/>
      <c r="C5" s="701"/>
      <c r="D5" s="701"/>
      <c r="E5" s="701"/>
      <c r="F5" s="701"/>
      <c r="G5" s="701"/>
      <c r="H5" s="701"/>
      <c r="I5" s="701"/>
      <c r="J5" s="701"/>
      <c r="K5" s="701"/>
      <c r="L5" s="702"/>
      <c r="M5" s="33"/>
      <c r="N5" s="33"/>
      <c r="O5" s="33"/>
      <c r="P5" s="33"/>
      <c r="Q5" s="33"/>
      <c r="R5" s="33"/>
      <c r="S5" s="33"/>
      <c r="T5" s="33"/>
      <c r="U5" s="33"/>
      <c r="V5" s="33"/>
      <c r="W5" s="33"/>
      <c r="X5" s="33"/>
      <c r="Y5" s="33"/>
      <c r="Z5" s="33"/>
      <c r="AA5" s="33"/>
      <c r="AB5" s="33"/>
      <c r="AC5" s="33"/>
      <c r="AD5" s="33"/>
      <c r="AE5" s="33"/>
      <c r="AF5" s="33"/>
      <c r="AG5" s="33"/>
      <c r="AH5" s="33"/>
      <c r="AI5" s="33"/>
      <c r="AJ5" s="33"/>
      <c r="AK5" s="33"/>
      <c r="AL5" s="33"/>
      <c r="AM5" s="33"/>
      <c r="AN5" s="33"/>
      <c r="AO5" s="33"/>
      <c r="AP5" s="33"/>
      <c r="AQ5" s="33"/>
      <c r="AR5" s="33"/>
      <c r="AS5" s="33"/>
      <c r="AT5" s="33"/>
      <c r="AU5" s="33"/>
      <c r="AV5" s="33"/>
      <c r="AW5" s="33"/>
      <c r="AX5" s="33"/>
      <c r="AY5" s="33"/>
      <c r="AZ5" s="33"/>
      <c r="BA5" s="33"/>
      <c r="BB5" s="33"/>
      <c r="BC5" s="33"/>
      <c r="BD5" s="33"/>
      <c r="BE5" s="33"/>
      <c r="BF5" s="33"/>
      <c r="BG5" s="33"/>
      <c r="BH5" s="33"/>
      <c r="BI5" s="33"/>
      <c r="BJ5" s="33"/>
      <c r="BK5" s="33"/>
      <c r="BL5" s="33"/>
      <c r="BM5" s="33"/>
      <c r="BN5" s="33"/>
      <c r="BO5" s="33"/>
      <c r="BP5" s="33"/>
      <c r="BQ5" s="33"/>
      <c r="BR5" s="33"/>
      <c r="BS5" s="33"/>
      <c r="BT5" s="33"/>
      <c r="BU5" s="33"/>
      <c r="BV5" s="33"/>
      <c r="BW5" s="33"/>
      <c r="BX5" s="33"/>
      <c r="BY5" s="33"/>
    </row>
    <row r="6" spans="1:77" s="48" customFormat="1" ht="27" customHeight="1" x14ac:dyDescent="0.25">
      <c r="A6" s="699" t="s">
        <v>188</v>
      </c>
      <c r="B6" s="699"/>
      <c r="C6" s="699"/>
      <c r="D6" s="699"/>
      <c r="E6" s="699"/>
      <c r="F6" s="699"/>
      <c r="G6" s="699"/>
      <c r="H6" s="34">
        <f>SUM(H5:H5)</f>
        <v>0</v>
      </c>
      <c r="I6" s="44"/>
      <c r="J6" s="34">
        <f>SUM(J5:J5)</f>
        <v>0</v>
      </c>
      <c r="K6" s="34">
        <f>SUM(K5:K5)</f>
        <v>0</v>
      </c>
      <c r="L6" s="45"/>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c r="AY6" s="46"/>
      <c r="AZ6" s="46"/>
      <c r="BA6" s="46"/>
      <c r="BB6" s="46"/>
      <c r="BC6" s="46"/>
      <c r="BD6" s="46"/>
      <c r="BE6" s="46"/>
      <c r="BF6" s="47"/>
    </row>
    <row r="7" spans="1:77" s="46" customFormat="1" ht="27" customHeight="1" x14ac:dyDescent="0.25">
      <c r="A7" s="697" t="s">
        <v>189</v>
      </c>
      <c r="B7" s="697"/>
      <c r="C7" s="697"/>
      <c r="D7" s="697"/>
      <c r="E7" s="697"/>
      <c r="F7" s="697"/>
      <c r="G7" s="697"/>
      <c r="H7" s="697"/>
      <c r="I7" s="697"/>
      <c r="J7" s="697"/>
      <c r="K7" s="697"/>
      <c r="L7" s="697"/>
    </row>
    <row r="8" spans="1:77" s="31" customFormat="1" ht="81" customHeight="1" x14ac:dyDescent="0.25">
      <c r="A8" s="175" t="s">
        <v>176</v>
      </c>
      <c r="B8" s="175" t="s">
        <v>177</v>
      </c>
      <c r="C8" s="175" t="s">
        <v>178</v>
      </c>
      <c r="D8" s="175" t="s">
        <v>179</v>
      </c>
      <c r="E8" s="175" t="s">
        <v>180</v>
      </c>
      <c r="F8" s="175" t="s">
        <v>181</v>
      </c>
      <c r="G8" s="175" t="s">
        <v>182</v>
      </c>
      <c r="H8" s="175" t="s">
        <v>183</v>
      </c>
      <c r="I8" s="175" t="s">
        <v>184</v>
      </c>
      <c r="J8" s="175" t="s">
        <v>185</v>
      </c>
      <c r="K8" s="175" t="s">
        <v>186</v>
      </c>
      <c r="L8" s="175" t="s">
        <v>190</v>
      </c>
    </row>
    <row r="9" spans="1:77" s="29" customFormat="1" ht="49.5" customHeight="1" x14ac:dyDescent="0.2">
      <c r="A9" s="350" t="s">
        <v>1844</v>
      </c>
      <c r="B9" s="323">
        <v>42368</v>
      </c>
      <c r="C9" s="359" t="s">
        <v>1157</v>
      </c>
      <c r="D9" s="359" t="s">
        <v>1157</v>
      </c>
      <c r="E9" s="322" t="s">
        <v>1158</v>
      </c>
      <c r="F9" s="355">
        <v>8.0000000000000004E-4</v>
      </c>
      <c r="G9" s="351" t="s">
        <v>1845</v>
      </c>
      <c r="H9" s="353">
        <v>498800</v>
      </c>
      <c r="I9" s="351" t="s">
        <v>1160</v>
      </c>
      <c r="J9" s="353">
        <v>422050.94</v>
      </c>
      <c r="K9" s="354">
        <f>SUM(H9-J9)</f>
        <v>76749.06</v>
      </c>
      <c r="L9" s="391" t="s">
        <v>1846</v>
      </c>
      <c r="M9" s="335" t="s">
        <v>1903</v>
      </c>
    </row>
    <row r="10" spans="1:77" s="29" customFormat="1" ht="56.25" customHeight="1" x14ac:dyDescent="0.2">
      <c r="A10" s="350" t="s">
        <v>1162</v>
      </c>
      <c r="B10" s="323">
        <v>42165</v>
      </c>
      <c r="C10" s="359" t="s">
        <v>1157</v>
      </c>
      <c r="D10" s="359" t="s">
        <v>1157</v>
      </c>
      <c r="E10" s="322" t="s">
        <v>1158</v>
      </c>
      <c r="F10" s="352">
        <v>7.7399999999999995E-4</v>
      </c>
      <c r="G10" s="351" t="s">
        <v>1159</v>
      </c>
      <c r="H10" s="353">
        <v>193600</v>
      </c>
      <c r="I10" s="351" t="s">
        <v>1160</v>
      </c>
      <c r="J10" s="353">
        <v>179196.08</v>
      </c>
      <c r="K10" s="354">
        <f>SUM(H10-J10)</f>
        <v>14403.920000000013</v>
      </c>
      <c r="L10" s="320" t="s">
        <v>1166</v>
      </c>
    </row>
    <row r="11" spans="1:77" s="29" customFormat="1" ht="67.5" x14ac:dyDescent="0.2">
      <c r="A11" s="350" t="s">
        <v>1163</v>
      </c>
      <c r="B11" s="323">
        <v>42495</v>
      </c>
      <c r="C11" s="359" t="s">
        <v>1157</v>
      </c>
      <c r="D11" s="359" t="s">
        <v>1157</v>
      </c>
      <c r="E11" s="322" t="s">
        <v>1158</v>
      </c>
      <c r="F11" s="355">
        <v>8.2899999999999998E-4</v>
      </c>
      <c r="G11" s="351" t="s">
        <v>1161</v>
      </c>
      <c r="H11" s="353">
        <v>880506.36</v>
      </c>
      <c r="I11" s="351" t="s">
        <v>1160</v>
      </c>
      <c r="J11" s="353">
        <v>353351.4</v>
      </c>
      <c r="K11" s="354">
        <f>+H11</f>
        <v>880506.36</v>
      </c>
      <c r="L11" s="320" t="s">
        <v>1167</v>
      </c>
    </row>
    <row r="12" spans="1:77" s="29" customFormat="1" ht="46.5" customHeight="1" x14ac:dyDescent="0.2">
      <c r="A12" s="350" t="s">
        <v>1164</v>
      </c>
      <c r="B12" s="323">
        <v>42501</v>
      </c>
      <c r="C12" s="359" t="s">
        <v>1157</v>
      </c>
      <c r="D12" s="359" t="s">
        <v>1157</v>
      </c>
      <c r="E12" s="322" t="s">
        <v>1158</v>
      </c>
      <c r="F12" s="355">
        <v>8.2899999999999998E-4</v>
      </c>
      <c r="G12" s="351" t="s">
        <v>1161</v>
      </c>
      <c r="H12" s="353">
        <v>1032550</v>
      </c>
      <c r="I12" s="351" t="s">
        <v>1160</v>
      </c>
      <c r="J12" s="353">
        <v>526226.37</v>
      </c>
      <c r="K12" s="354">
        <f>+H12-J12</f>
        <v>506323.63</v>
      </c>
      <c r="L12" s="320" t="s">
        <v>1168</v>
      </c>
    </row>
    <row r="13" spans="1:77" s="29" customFormat="1" ht="52.5" customHeight="1" x14ac:dyDescent="0.2">
      <c r="A13" s="350" t="s">
        <v>1218</v>
      </c>
      <c r="B13" s="323">
        <v>42636</v>
      </c>
      <c r="C13" s="359" t="s">
        <v>1219</v>
      </c>
      <c r="D13" s="359" t="s">
        <v>1219</v>
      </c>
      <c r="E13" s="322" t="s">
        <v>1158</v>
      </c>
      <c r="F13" s="352">
        <v>7.7399999999999995E-4</v>
      </c>
      <c r="G13" s="356" t="s">
        <v>1159</v>
      </c>
      <c r="H13" s="353">
        <v>1121700</v>
      </c>
      <c r="I13" s="351" t="s">
        <v>1160</v>
      </c>
      <c r="J13" s="353">
        <v>785190</v>
      </c>
      <c r="K13" s="353">
        <f>+H13-J13</f>
        <v>336510</v>
      </c>
      <c r="L13" s="320" t="s">
        <v>1220</v>
      </c>
      <c r="M13" s="33"/>
      <c r="N13" s="232"/>
      <c r="O13" s="33"/>
      <c r="P13" s="33"/>
      <c r="Q13" s="33"/>
      <c r="R13" s="33"/>
      <c r="S13" s="33"/>
      <c r="T13" s="33"/>
      <c r="U13" s="33"/>
      <c r="V13" s="33"/>
      <c r="W13" s="33"/>
      <c r="X13" s="33"/>
      <c r="Y13" s="33"/>
      <c r="Z13" s="33"/>
      <c r="AA13" s="33"/>
      <c r="AB13" s="33"/>
      <c r="AC13" s="33"/>
      <c r="AD13" s="33"/>
      <c r="AE13" s="33"/>
      <c r="AF13" s="33"/>
      <c r="AG13" s="33"/>
      <c r="AH13" s="33"/>
      <c r="AI13" s="33"/>
      <c r="AJ13" s="33"/>
      <c r="AK13" s="33"/>
      <c r="AL13" s="33"/>
      <c r="AM13" s="33"/>
      <c r="AN13" s="33"/>
      <c r="AO13" s="33"/>
      <c r="AP13" s="33"/>
      <c r="AQ13" s="33"/>
      <c r="AR13" s="33"/>
      <c r="AS13" s="33"/>
      <c r="AT13" s="33"/>
      <c r="AU13" s="33"/>
      <c r="AV13" s="33"/>
      <c r="AW13" s="33"/>
      <c r="AX13" s="33"/>
      <c r="AY13" s="33"/>
      <c r="AZ13" s="33"/>
      <c r="BA13" s="33"/>
      <c r="BB13" s="33"/>
      <c r="BC13" s="33"/>
      <c r="BD13" s="33"/>
      <c r="BE13" s="33"/>
      <c r="BF13" s="33"/>
      <c r="BG13" s="33"/>
      <c r="BH13" s="33"/>
      <c r="BI13" s="33"/>
      <c r="BJ13" s="33"/>
      <c r="BK13" s="33"/>
      <c r="BL13" s="33"/>
      <c r="BM13" s="33"/>
      <c r="BN13" s="33"/>
      <c r="BO13" s="33"/>
      <c r="BP13" s="33"/>
      <c r="BQ13" s="33"/>
      <c r="BR13" s="33"/>
      <c r="BS13" s="33"/>
      <c r="BT13" s="33"/>
      <c r="BU13" s="33"/>
      <c r="BV13" s="33"/>
      <c r="BW13" s="33"/>
      <c r="BX13" s="33"/>
      <c r="BY13" s="33"/>
    </row>
    <row r="14" spans="1:77" s="48" customFormat="1" ht="27" customHeight="1" x14ac:dyDescent="0.25">
      <c r="A14" s="696" t="s">
        <v>191</v>
      </c>
      <c r="B14" s="696"/>
      <c r="C14" s="696"/>
      <c r="D14" s="696"/>
      <c r="E14" s="696"/>
      <c r="F14" s="696"/>
      <c r="G14" s="696"/>
      <c r="H14" s="357">
        <f>SUM(H9:H13)</f>
        <v>3727156.36</v>
      </c>
      <c r="I14" s="358"/>
      <c r="J14" s="357">
        <f>SUM(J9:J13)</f>
        <v>2266014.79</v>
      </c>
      <c r="K14" s="357">
        <f>SUM(K9:K13)</f>
        <v>1814492.97</v>
      </c>
      <c r="L14" s="269"/>
      <c r="M14" s="46"/>
      <c r="N14" s="46"/>
      <c r="O14" s="46"/>
      <c r="P14" s="46"/>
      <c r="Q14" s="46"/>
      <c r="R14" s="46"/>
      <c r="S14" s="46"/>
      <c r="T14" s="46"/>
      <c r="U14" s="46"/>
      <c r="V14" s="46"/>
      <c r="W14" s="46"/>
      <c r="X14" s="46"/>
      <c r="Y14" s="46"/>
      <c r="Z14" s="46"/>
      <c r="AA14" s="46"/>
      <c r="AB14" s="46"/>
      <c r="AC14" s="46"/>
      <c r="AD14" s="46"/>
      <c r="AE14" s="46"/>
      <c r="AF14" s="46"/>
      <c r="AG14" s="46"/>
      <c r="AH14" s="46"/>
      <c r="AI14" s="46"/>
      <c r="AJ14" s="46"/>
      <c r="AK14" s="46"/>
      <c r="AL14" s="46"/>
      <c r="AM14" s="46"/>
      <c r="AN14" s="46"/>
      <c r="AO14" s="46"/>
      <c r="AP14" s="46"/>
      <c r="AQ14" s="46"/>
      <c r="AR14" s="46"/>
      <c r="AS14" s="46"/>
      <c r="AT14" s="46"/>
      <c r="AU14" s="46"/>
      <c r="AV14" s="46"/>
      <c r="AW14" s="46"/>
      <c r="AX14" s="46"/>
      <c r="AY14" s="46"/>
      <c r="AZ14" s="46"/>
      <c r="BA14" s="46"/>
      <c r="BB14" s="46"/>
      <c r="BC14" s="46"/>
      <c r="BD14" s="46"/>
      <c r="BE14" s="46"/>
      <c r="BF14" s="47"/>
    </row>
    <row r="15" spans="1:77" ht="25.5" customHeight="1" x14ac:dyDescent="0.2">
      <c r="A15" s="464" t="s">
        <v>0</v>
      </c>
      <c r="B15" s="464"/>
      <c r="C15" s="464"/>
      <c r="D15" s="464"/>
      <c r="E15" s="464"/>
      <c r="F15" s="464"/>
      <c r="G15" s="694">
        <v>43008</v>
      </c>
      <c r="H15" s="695"/>
      <c r="I15" s="695"/>
      <c r="J15" s="695"/>
      <c r="K15" s="695"/>
      <c r="L15" s="695"/>
      <c r="M15" s="33"/>
      <c r="N15" s="33"/>
      <c r="O15" s="33"/>
      <c r="P15" s="33"/>
      <c r="Q15" s="33"/>
      <c r="R15" s="33"/>
      <c r="S15" s="33"/>
      <c r="T15" s="33"/>
      <c r="U15" s="33"/>
      <c r="V15" s="33"/>
      <c r="W15" s="33"/>
      <c r="X15" s="33"/>
      <c r="Y15" s="33"/>
      <c r="Z15" s="33"/>
      <c r="AA15" s="33"/>
      <c r="AB15" s="33"/>
      <c r="AC15" s="33"/>
      <c r="AD15" s="33"/>
      <c r="AE15" s="33"/>
      <c r="AF15" s="33"/>
      <c r="AG15" s="33"/>
      <c r="AH15" s="33"/>
      <c r="AI15" s="33"/>
      <c r="AJ15" s="33"/>
      <c r="AK15" s="33"/>
      <c r="AL15" s="35"/>
      <c r="AM15" s="35"/>
      <c r="AN15" s="35"/>
      <c r="AO15" s="35"/>
      <c r="AP15" s="35"/>
      <c r="AQ15" s="35"/>
      <c r="AR15" s="35"/>
      <c r="AS15" s="35"/>
      <c r="AT15" s="35"/>
      <c r="AU15" s="35"/>
      <c r="AV15" s="35"/>
      <c r="AW15" s="35"/>
      <c r="AX15" s="35"/>
      <c r="AY15" s="35"/>
      <c r="AZ15" s="35"/>
      <c r="BA15" s="35"/>
      <c r="BB15" s="35"/>
      <c r="BC15" s="35"/>
      <c r="BD15" s="35"/>
      <c r="BE15" s="35"/>
      <c r="BF15" s="35"/>
      <c r="BG15" s="35"/>
      <c r="BH15" s="35"/>
      <c r="BI15" s="35"/>
      <c r="BJ15" s="35"/>
      <c r="BK15" s="35"/>
      <c r="BL15" s="35"/>
      <c r="BM15" s="35"/>
      <c r="BN15" s="35"/>
      <c r="BO15" s="35"/>
      <c r="BP15" s="35"/>
      <c r="BQ15" s="35"/>
      <c r="BR15" s="35"/>
      <c r="BS15" s="35"/>
      <c r="BT15" s="35"/>
      <c r="BU15" s="35"/>
      <c r="BV15" s="35"/>
      <c r="BW15" s="35"/>
      <c r="BX15" s="35"/>
      <c r="BY15" s="35"/>
    </row>
    <row r="16" spans="1:77" ht="24" customHeight="1" x14ac:dyDescent="0.2">
      <c r="A16" s="464" t="s">
        <v>17</v>
      </c>
      <c r="B16" s="464"/>
      <c r="C16" s="464"/>
      <c r="D16" s="464"/>
      <c r="E16" s="674"/>
      <c r="F16" s="674"/>
      <c r="G16" s="695" t="s">
        <v>10</v>
      </c>
      <c r="H16" s="695"/>
      <c r="I16" s="695"/>
      <c r="J16" s="695"/>
      <c r="K16" s="695"/>
      <c r="L16" s="695"/>
      <c r="M16" s="33"/>
      <c r="N16" s="33"/>
      <c r="O16" s="33"/>
      <c r="P16" s="33"/>
      <c r="Q16" s="33"/>
      <c r="R16" s="33"/>
      <c r="S16" s="33"/>
      <c r="T16" s="33"/>
      <c r="U16" s="33"/>
      <c r="V16" s="33"/>
      <c r="W16" s="33"/>
      <c r="X16" s="33"/>
      <c r="Y16" s="33"/>
      <c r="Z16" s="33"/>
      <c r="AA16" s="33"/>
      <c r="AB16" s="33"/>
      <c r="AC16" s="33"/>
      <c r="AD16" s="33"/>
      <c r="AE16" s="33"/>
      <c r="AF16" s="33"/>
      <c r="AG16" s="33"/>
      <c r="AH16" s="33"/>
      <c r="AI16" s="33"/>
      <c r="AJ16" s="33"/>
      <c r="AK16" s="33"/>
      <c r="AL16" s="35"/>
      <c r="AM16" s="35"/>
      <c r="AN16" s="35"/>
      <c r="AO16" s="35"/>
      <c r="AP16" s="35"/>
      <c r="AQ16" s="35"/>
      <c r="AR16" s="35"/>
      <c r="AS16" s="35"/>
      <c r="AT16" s="35"/>
      <c r="AU16" s="35"/>
      <c r="AV16" s="35"/>
      <c r="AW16" s="35"/>
      <c r="AX16" s="35"/>
      <c r="AY16" s="35"/>
      <c r="AZ16" s="35"/>
      <c r="BA16" s="35"/>
      <c r="BB16" s="35"/>
      <c r="BC16" s="35"/>
      <c r="BD16" s="35"/>
      <c r="BE16" s="35"/>
      <c r="BF16" s="35"/>
      <c r="BG16" s="35"/>
      <c r="BH16" s="35"/>
      <c r="BI16" s="35"/>
      <c r="BJ16" s="35"/>
      <c r="BK16" s="35"/>
      <c r="BL16" s="35"/>
      <c r="BM16" s="35"/>
      <c r="BN16" s="35"/>
      <c r="BO16" s="35"/>
      <c r="BP16" s="35"/>
      <c r="BQ16" s="35"/>
      <c r="BR16" s="35"/>
      <c r="BS16" s="35"/>
      <c r="BT16" s="35"/>
      <c r="BU16" s="35"/>
      <c r="BV16" s="35"/>
      <c r="BW16" s="35"/>
      <c r="BX16" s="35"/>
      <c r="BY16" s="35"/>
    </row>
    <row r="17" spans="1:13" ht="23.25" customHeight="1" x14ac:dyDescent="0.2">
      <c r="A17" s="464" t="s">
        <v>192</v>
      </c>
      <c r="B17" s="464"/>
      <c r="C17" s="464"/>
      <c r="D17" s="464"/>
      <c r="E17" s="674"/>
      <c r="F17" s="674"/>
      <c r="G17" s="695" t="s">
        <v>1169</v>
      </c>
      <c r="H17" s="695"/>
      <c r="I17" s="695"/>
      <c r="J17" s="695"/>
      <c r="K17" s="695"/>
      <c r="L17" s="695"/>
      <c r="M17" s="29"/>
    </row>
    <row r="18" spans="1:13" ht="21.75" customHeight="1" x14ac:dyDescent="0.2">
      <c r="A18" s="464" t="s">
        <v>193</v>
      </c>
      <c r="B18" s="464"/>
      <c r="C18" s="464"/>
      <c r="D18" s="464"/>
      <c r="E18" s="674"/>
      <c r="F18" s="674"/>
      <c r="G18" s="686" t="s">
        <v>1683</v>
      </c>
      <c r="H18" s="687"/>
      <c r="I18" s="687"/>
      <c r="J18" s="687"/>
      <c r="K18" s="687"/>
      <c r="L18" s="688"/>
      <c r="M18" s="29"/>
    </row>
    <row r="19" spans="1:13" ht="23.25" customHeight="1" x14ac:dyDescent="0.2">
      <c r="A19" s="464" t="s">
        <v>1</v>
      </c>
      <c r="B19" s="464"/>
      <c r="C19" s="464"/>
      <c r="D19" s="464"/>
      <c r="E19" s="674"/>
      <c r="F19" s="674"/>
      <c r="G19" s="683" t="s">
        <v>1682</v>
      </c>
      <c r="H19" s="689"/>
      <c r="I19" s="689"/>
      <c r="J19" s="689"/>
      <c r="K19" s="689"/>
      <c r="L19" s="690"/>
      <c r="M19" s="29"/>
    </row>
    <row r="20" spans="1:13" ht="24.75" customHeight="1" thickBot="1" x14ac:dyDescent="0.25">
      <c r="A20" s="464" t="s">
        <v>2</v>
      </c>
      <c r="B20" s="464"/>
      <c r="C20" s="464"/>
      <c r="D20" s="464"/>
      <c r="E20" s="674"/>
      <c r="F20" s="674"/>
      <c r="G20" s="691" t="s">
        <v>1165</v>
      </c>
      <c r="H20" s="692"/>
      <c r="I20" s="692"/>
      <c r="J20" s="692"/>
      <c r="K20" s="692"/>
      <c r="L20" s="693"/>
      <c r="M20" s="29"/>
    </row>
    <row r="21" spans="1:13" ht="12.75" customHeight="1" x14ac:dyDescent="0.2">
      <c r="A21" s="17"/>
      <c r="B21" s="17"/>
      <c r="C21" s="18"/>
      <c r="D21" s="18"/>
      <c r="E21" s="29"/>
      <c r="F21" s="29"/>
      <c r="G21" s="29"/>
      <c r="H21" s="29"/>
      <c r="I21" s="29"/>
      <c r="J21" s="29"/>
      <c r="K21" s="29"/>
      <c r="L21" s="29"/>
      <c r="M21" s="29"/>
    </row>
    <row r="22" spans="1:13" s="29" customFormat="1" ht="15" x14ac:dyDescent="0.25">
      <c r="A22" s="19"/>
    </row>
    <row r="23" spans="1:13" s="29" customFormat="1" x14ac:dyDescent="0.2"/>
    <row r="24" spans="1:13" s="29" customFormat="1" x14ac:dyDescent="0.2"/>
    <row r="25" spans="1:13" s="29" customFormat="1" x14ac:dyDescent="0.2"/>
    <row r="26" spans="1:13" s="29" customFormat="1" x14ac:dyDescent="0.2"/>
    <row r="27" spans="1:13" s="29" customFormat="1" x14ac:dyDescent="0.2"/>
    <row r="28" spans="1:13" s="29" customFormat="1" x14ac:dyDescent="0.2"/>
    <row r="29" spans="1:13" s="29" customFormat="1" x14ac:dyDescent="0.2"/>
    <row r="30" spans="1:13" s="29" customFormat="1" x14ac:dyDescent="0.2"/>
    <row r="31" spans="1:13" s="29" customFormat="1" x14ac:dyDescent="0.2"/>
    <row r="32" spans="1:13" s="29" customFormat="1" x14ac:dyDescent="0.2"/>
    <row r="33" s="29" customFormat="1" x14ac:dyDescent="0.2"/>
    <row r="34" s="29" customFormat="1" x14ac:dyDescent="0.2"/>
    <row r="35" s="29" customFormat="1" x14ac:dyDescent="0.2"/>
    <row r="36" s="29" customFormat="1" x14ac:dyDescent="0.2"/>
    <row r="37" s="29" customFormat="1" x14ac:dyDescent="0.2"/>
    <row r="38" s="29" customFormat="1" x14ac:dyDescent="0.2"/>
    <row r="39" s="29" customFormat="1" x14ac:dyDescent="0.2"/>
    <row r="40" s="29" customFormat="1" x14ac:dyDescent="0.2"/>
    <row r="41" s="29" customFormat="1" x14ac:dyDescent="0.2"/>
    <row r="42" s="29" customFormat="1" x14ac:dyDescent="0.2"/>
    <row r="43" s="29" customFormat="1" x14ac:dyDescent="0.2"/>
    <row r="44" s="29" customFormat="1" x14ac:dyDescent="0.2"/>
    <row r="45" s="29" customFormat="1" x14ac:dyDescent="0.2"/>
    <row r="46" s="29" customFormat="1" x14ac:dyDescent="0.2"/>
    <row r="47" s="29" customFormat="1" x14ac:dyDescent="0.2"/>
    <row r="48" s="29" customFormat="1" x14ac:dyDescent="0.2"/>
    <row r="49" s="29" customFormat="1" x14ac:dyDescent="0.2"/>
    <row r="50" s="29" customFormat="1" x14ac:dyDescent="0.2"/>
    <row r="51" s="29" customFormat="1" x14ac:dyDescent="0.2"/>
    <row r="52" s="29" customFormat="1" x14ac:dyDescent="0.2"/>
    <row r="53" s="29" customFormat="1" x14ac:dyDescent="0.2"/>
    <row r="54" s="29" customFormat="1" x14ac:dyDescent="0.2"/>
    <row r="55" s="29" customFormat="1" x14ac:dyDescent="0.2"/>
    <row r="56" s="29" customFormat="1" x14ac:dyDescent="0.2"/>
    <row r="57" s="29" customFormat="1" x14ac:dyDescent="0.2"/>
    <row r="58" s="29" customFormat="1" x14ac:dyDescent="0.2"/>
    <row r="59" s="29" customFormat="1" x14ac:dyDescent="0.2"/>
    <row r="60" s="29" customFormat="1" x14ac:dyDescent="0.2"/>
    <row r="61" s="29" customFormat="1" x14ac:dyDescent="0.2"/>
    <row r="62" s="29" customFormat="1" x14ac:dyDescent="0.2"/>
    <row r="63" s="29" customFormat="1" x14ac:dyDescent="0.2"/>
    <row r="64" s="29" customFormat="1" x14ac:dyDescent="0.2"/>
    <row r="65" s="29" customFormat="1" x14ac:dyDescent="0.2"/>
    <row r="66" s="29" customFormat="1" x14ac:dyDescent="0.2"/>
    <row r="67" s="29" customFormat="1" x14ac:dyDescent="0.2"/>
    <row r="68" s="29" customFormat="1" x14ac:dyDescent="0.2"/>
    <row r="69" s="29" customFormat="1" x14ac:dyDescent="0.2"/>
    <row r="70" s="29" customFormat="1" x14ac:dyDescent="0.2"/>
    <row r="71" s="29" customFormat="1" x14ac:dyDescent="0.2"/>
    <row r="72" s="29" customFormat="1" x14ac:dyDescent="0.2"/>
    <row r="73" s="29" customFormat="1" x14ac:dyDescent="0.2"/>
    <row r="74" s="29" customFormat="1" x14ac:dyDescent="0.2"/>
    <row r="75" s="29" customFormat="1" x14ac:dyDescent="0.2"/>
    <row r="76" s="29" customFormat="1" x14ac:dyDescent="0.2"/>
    <row r="77" s="29" customFormat="1" x14ac:dyDescent="0.2"/>
    <row r="78" s="29" customFormat="1" x14ac:dyDescent="0.2"/>
    <row r="79" s="29" customFormat="1" x14ac:dyDescent="0.2"/>
    <row r="80" s="29" customFormat="1" x14ac:dyDescent="0.2"/>
    <row r="81" s="29" customFormat="1" x14ac:dyDescent="0.2"/>
    <row r="82" s="29" customFormat="1" x14ac:dyDescent="0.2"/>
    <row r="83" s="29" customFormat="1" x14ac:dyDescent="0.2"/>
    <row r="84" s="29" customFormat="1" x14ac:dyDescent="0.2"/>
    <row r="85" s="29" customFormat="1" x14ac:dyDescent="0.2"/>
    <row r="86" s="29" customFormat="1" x14ac:dyDescent="0.2"/>
    <row r="87" s="29" customFormat="1" x14ac:dyDescent="0.2"/>
    <row r="88" s="29" customFormat="1" x14ac:dyDescent="0.2"/>
    <row r="89" s="29" customFormat="1" x14ac:dyDescent="0.2"/>
    <row r="90" s="29" customFormat="1" x14ac:dyDescent="0.2"/>
    <row r="91" s="29" customFormat="1" x14ac:dyDescent="0.2"/>
    <row r="92" s="29" customFormat="1" x14ac:dyDescent="0.2"/>
    <row r="93" s="29" customFormat="1" x14ac:dyDescent="0.2"/>
    <row r="94" s="29" customFormat="1" x14ac:dyDescent="0.2"/>
    <row r="95" s="29" customFormat="1" x14ac:dyDescent="0.2"/>
    <row r="96" s="29" customFormat="1" x14ac:dyDescent="0.2"/>
    <row r="97" s="29" customFormat="1" x14ac:dyDescent="0.2"/>
    <row r="98" s="29" customFormat="1" x14ac:dyDescent="0.2"/>
    <row r="99" s="29" customFormat="1" x14ac:dyDescent="0.2"/>
    <row r="100" s="29" customFormat="1" x14ac:dyDescent="0.2"/>
    <row r="101" s="29" customFormat="1" x14ac:dyDescent="0.2"/>
    <row r="102" s="29" customFormat="1" x14ac:dyDescent="0.2"/>
    <row r="103" s="29" customFormat="1" x14ac:dyDescent="0.2"/>
    <row r="104" s="29" customFormat="1" x14ac:dyDescent="0.2"/>
    <row r="105" s="29" customFormat="1" x14ac:dyDescent="0.2"/>
    <row r="106" s="29" customFormat="1" x14ac:dyDescent="0.2"/>
    <row r="107" s="29" customFormat="1" x14ac:dyDescent="0.2"/>
    <row r="108" s="29" customFormat="1" x14ac:dyDescent="0.2"/>
    <row r="109" s="29" customFormat="1" x14ac:dyDescent="0.2"/>
    <row r="110" s="29" customFormat="1" x14ac:dyDescent="0.2"/>
    <row r="111" s="29" customFormat="1" x14ac:dyDescent="0.2"/>
    <row r="112" s="29" customFormat="1" x14ac:dyDescent="0.2"/>
    <row r="113" s="29" customFormat="1" x14ac:dyDescent="0.2"/>
    <row r="114" s="29" customFormat="1" x14ac:dyDescent="0.2"/>
    <row r="115" s="29" customFormat="1" x14ac:dyDescent="0.2"/>
    <row r="116" s="29" customFormat="1" x14ac:dyDescent="0.2"/>
    <row r="117" s="29" customFormat="1" x14ac:dyDescent="0.2"/>
    <row r="118" s="29" customFormat="1" x14ac:dyDescent="0.2"/>
    <row r="119" s="29" customFormat="1" x14ac:dyDescent="0.2"/>
    <row r="120" s="29" customFormat="1" x14ac:dyDescent="0.2"/>
    <row r="121" s="29" customFormat="1" x14ac:dyDescent="0.2"/>
    <row r="122" s="29" customFormat="1" x14ac:dyDescent="0.2"/>
    <row r="123" s="29" customFormat="1" x14ac:dyDescent="0.2"/>
    <row r="124" s="29" customFormat="1" x14ac:dyDescent="0.2"/>
    <row r="125" s="29" customFormat="1" x14ac:dyDescent="0.2"/>
    <row r="126" s="29" customFormat="1" x14ac:dyDescent="0.2"/>
    <row r="127" s="29" customFormat="1" x14ac:dyDescent="0.2"/>
    <row r="128" s="29" customFormat="1" x14ac:dyDescent="0.2"/>
    <row r="129" s="29" customFormat="1" x14ac:dyDescent="0.2"/>
    <row r="130" s="29" customFormat="1" x14ac:dyDescent="0.2"/>
    <row r="131" s="29" customFormat="1" x14ac:dyDescent="0.2"/>
    <row r="132" s="29" customFormat="1" x14ac:dyDescent="0.2"/>
    <row r="133" s="29" customFormat="1" x14ac:dyDescent="0.2"/>
    <row r="134" s="29" customFormat="1" x14ac:dyDescent="0.2"/>
    <row r="135" s="29" customFormat="1" x14ac:dyDescent="0.2"/>
    <row r="136" s="29" customFormat="1" x14ac:dyDescent="0.2"/>
    <row r="137" s="29" customFormat="1" x14ac:dyDescent="0.2"/>
    <row r="138" s="29" customFormat="1" x14ac:dyDescent="0.2"/>
    <row r="139" s="29" customFormat="1" x14ac:dyDescent="0.2"/>
    <row r="140" s="29" customFormat="1" x14ac:dyDescent="0.2"/>
    <row r="141" s="29" customFormat="1" x14ac:dyDescent="0.2"/>
    <row r="142" s="29" customFormat="1" x14ac:dyDescent="0.2"/>
    <row r="143" s="29" customFormat="1" x14ac:dyDescent="0.2"/>
    <row r="144" s="29" customFormat="1" x14ac:dyDescent="0.2"/>
  </sheetData>
  <mergeCells count="19">
    <mergeCell ref="A14:G14"/>
    <mergeCell ref="A1:L1"/>
    <mergeCell ref="A2:L2"/>
    <mergeCell ref="A3:L3"/>
    <mergeCell ref="A6:G6"/>
    <mergeCell ref="A7:L7"/>
    <mergeCell ref="A5:L5"/>
    <mergeCell ref="A15:F15"/>
    <mergeCell ref="G15:L15"/>
    <mergeCell ref="A16:F16"/>
    <mergeCell ref="G16:L16"/>
    <mergeCell ref="A17:F17"/>
    <mergeCell ref="G17:L17"/>
    <mergeCell ref="A18:F18"/>
    <mergeCell ref="G18:L18"/>
    <mergeCell ref="A19:F19"/>
    <mergeCell ref="G19:L19"/>
    <mergeCell ref="A20:F20"/>
    <mergeCell ref="G20:L20"/>
  </mergeCells>
  <hyperlinks>
    <hyperlink ref="G19" r:id="rId1"/>
    <hyperlink ref="L11" r:id="rId2"/>
    <hyperlink ref="L12" r:id="rId3"/>
    <hyperlink ref="L13" r:id="rId4"/>
    <hyperlink ref="L10" r:id="rId5"/>
    <hyperlink ref="M9" r:id="rId6"/>
    <hyperlink ref="L9" r:id="rId7"/>
  </hyperlinks>
  <printOptions horizontalCentered="1" verticalCentered="1"/>
  <pageMargins left="0.19685039370078741" right="0" top="0" bottom="0" header="0" footer="0"/>
  <pageSetup paperSize="9" scale="50" orientation="landscape" r:id="rId8"/>
  <headerFooter>
    <oddHeader>&amp;R&amp;G</oddHeader>
    <oddFooter>&amp;L&amp;P de &amp;N&amp;C&amp;"Arial,Negrita"GOBIERNO AUTÓNOMO DESCENTRALIZADO MUNICIPAL DE PEDRO MONCAYO&amp;RLiteral l.- Contratos de crédito externos o internos</oddFooter>
  </headerFooter>
  <legacyDrawingHF r:id="rId9"/>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6">
    <pageSetUpPr fitToPage="1"/>
  </sheetPr>
  <dimension ref="A1:BP138"/>
  <sheetViews>
    <sheetView zoomScale="90" zoomScaleNormal="90" workbookViewId="0">
      <selection activeCell="C10" sqref="C10"/>
    </sheetView>
  </sheetViews>
  <sheetFormatPr baseColWidth="10" defaultRowHeight="12.75" x14ac:dyDescent="0.2"/>
  <cols>
    <col min="1" max="1" width="47.42578125" customWidth="1"/>
    <col min="2" max="2" width="55.140625" customWidth="1"/>
    <col min="3" max="3" width="53.140625" customWidth="1"/>
    <col min="5" max="5" width="63" style="29" customWidth="1"/>
    <col min="6" max="28" width="11.42578125" style="29"/>
  </cols>
  <sheetData>
    <row r="1" spans="1:68" ht="30" customHeight="1" x14ac:dyDescent="0.2">
      <c r="A1" s="465" t="s">
        <v>20</v>
      </c>
      <c r="B1" s="465"/>
      <c r="C1" s="465"/>
      <c r="D1" s="29"/>
    </row>
    <row r="2" spans="1:68" ht="25.5" customHeight="1" x14ac:dyDescent="0.2">
      <c r="A2" s="465" t="s">
        <v>1314</v>
      </c>
      <c r="B2" s="465"/>
      <c r="C2" s="465"/>
      <c r="D2" s="29"/>
    </row>
    <row r="3" spans="1:68" s="31" customFormat="1" ht="62.25" customHeight="1" x14ac:dyDescent="0.25">
      <c r="A3" s="215" t="s">
        <v>1315</v>
      </c>
      <c r="B3" s="215" t="s">
        <v>1316</v>
      </c>
      <c r="C3" s="215" t="s">
        <v>1317</v>
      </c>
    </row>
    <row r="4" spans="1:68" s="29" customFormat="1" ht="30.75" customHeight="1" x14ac:dyDescent="0.2">
      <c r="A4" s="705" t="s">
        <v>1748</v>
      </c>
      <c r="B4" s="708" t="s">
        <v>1201</v>
      </c>
      <c r="C4" s="711" t="s">
        <v>1840</v>
      </c>
    </row>
    <row r="5" spans="1:68" s="29" customFormat="1" ht="28.5" customHeight="1" x14ac:dyDescent="0.2">
      <c r="A5" s="706"/>
      <c r="B5" s="709"/>
      <c r="C5" s="712"/>
      <c r="E5" s="145" t="s">
        <v>1323</v>
      </c>
    </row>
    <row r="6" spans="1:68" s="29" customFormat="1" ht="27" customHeight="1" x14ac:dyDescent="0.2">
      <c r="A6" s="706"/>
      <c r="B6" s="709"/>
      <c r="C6" s="712"/>
      <c r="D6" s="33"/>
      <c r="E6" s="33"/>
      <c r="F6" s="33"/>
      <c r="G6" s="33"/>
      <c r="H6" s="33"/>
      <c r="I6" s="33"/>
      <c r="J6" s="33"/>
      <c r="K6" s="33"/>
      <c r="L6" s="33"/>
      <c r="M6" s="33"/>
      <c r="N6" s="33"/>
      <c r="O6" s="33"/>
      <c r="P6" s="33"/>
      <c r="Q6" s="33"/>
      <c r="R6" s="33"/>
      <c r="S6" s="33"/>
      <c r="T6" s="33"/>
      <c r="U6" s="33"/>
      <c r="V6" s="33"/>
      <c r="W6" s="33"/>
      <c r="X6" s="33"/>
      <c r="Y6" s="33"/>
      <c r="Z6" s="33"/>
      <c r="AA6" s="33"/>
      <c r="AB6" s="33"/>
      <c r="AC6" s="33"/>
      <c r="AD6" s="33"/>
      <c r="AE6" s="33"/>
      <c r="AF6" s="33"/>
      <c r="AG6" s="33"/>
      <c r="AH6" s="33"/>
      <c r="AI6" s="33"/>
      <c r="AJ6" s="33"/>
      <c r="AK6" s="33"/>
      <c r="AL6" s="33"/>
      <c r="AM6" s="33"/>
      <c r="AN6" s="33"/>
      <c r="AO6" s="33"/>
      <c r="AP6" s="33"/>
      <c r="AQ6" s="33"/>
      <c r="AR6" s="33"/>
      <c r="AS6" s="33"/>
      <c r="AT6" s="33"/>
      <c r="AU6" s="33"/>
      <c r="AV6" s="33"/>
      <c r="AW6" s="33"/>
      <c r="AX6" s="33"/>
      <c r="AY6" s="33"/>
      <c r="AZ6" s="33"/>
      <c r="BA6" s="33"/>
      <c r="BB6" s="33"/>
      <c r="BC6" s="33"/>
      <c r="BD6" s="33"/>
      <c r="BE6" s="33"/>
      <c r="BF6" s="33"/>
      <c r="BG6" s="33"/>
      <c r="BH6" s="33"/>
      <c r="BI6" s="33"/>
      <c r="BJ6" s="33"/>
      <c r="BK6" s="33"/>
      <c r="BL6" s="33"/>
      <c r="BM6" s="33"/>
      <c r="BN6" s="33"/>
      <c r="BO6" s="33"/>
      <c r="BP6" s="33"/>
    </row>
    <row r="7" spans="1:68" s="29" customFormat="1" ht="35.25" customHeight="1" x14ac:dyDescent="0.2">
      <c r="A7" s="707"/>
      <c r="B7" s="710"/>
      <c r="C7" s="713"/>
      <c r="D7" s="33"/>
      <c r="E7" s="317" t="s">
        <v>1841</v>
      </c>
      <c r="F7" s="33"/>
      <c r="G7" s="33"/>
      <c r="H7" s="33"/>
      <c r="I7" s="33"/>
      <c r="J7" s="33"/>
      <c r="K7" s="33"/>
      <c r="L7" s="33"/>
      <c r="M7" s="33"/>
      <c r="N7" s="33"/>
      <c r="O7" s="33"/>
      <c r="P7" s="33"/>
      <c r="Q7" s="33"/>
      <c r="R7" s="33"/>
      <c r="S7" s="33"/>
      <c r="T7" s="33"/>
      <c r="U7" s="33"/>
      <c r="V7" s="33"/>
      <c r="W7" s="33"/>
      <c r="X7" s="33"/>
      <c r="Y7" s="33"/>
      <c r="Z7" s="33"/>
      <c r="AA7" s="33"/>
      <c r="AB7" s="33"/>
      <c r="AC7" s="33"/>
      <c r="AD7" s="33"/>
      <c r="AE7" s="33"/>
      <c r="AF7" s="33"/>
      <c r="AG7" s="33"/>
      <c r="AH7" s="33"/>
      <c r="AI7" s="33"/>
      <c r="AJ7" s="33"/>
      <c r="AK7" s="33"/>
      <c r="AL7" s="33"/>
      <c r="AM7" s="33"/>
      <c r="AN7" s="33"/>
      <c r="AO7" s="33"/>
      <c r="AP7" s="33"/>
      <c r="AQ7" s="33"/>
      <c r="AR7" s="33"/>
      <c r="AS7" s="33"/>
      <c r="AT7" s="33"/>
      <c r="AU7" s="33"/>
      <c r="AV7" s="33"/>
      <c r="AW7" s="33"/>
      <c r="AX7" s="33"/>
      <c r="AY7" s="33"/>
      <c r="AZ7" s="33"/>
      <c r="BA7" s="33"/>
      <c r="BB7" s="33"/>
      <c r="BC7" s="33"/>
      <c r="BD7" s="33"/>
      <c r="BE7" s="33"/>
      <c r="BF7" s="33"/>
      <c r="BG7" s="33"/>
      <c r="BH7" s="33"/>
      <c r="BI7" s="33"/>
      <c r="BJ7" s="33"/>
      <c r="BK7" s="33"/>
      <c r="BL7" s="33"/>
      <c r="BM7" s="33"/>
      <c r="BN7" s="33"/>
      <c r="BO7" s="33"/>
      <c r="BP7" s="33"/>
    </row>
    <row r="8" spans="1:68" s="29" customFormat="1" ht="44.25" customHeight="1" x14ac:dyDescent="0.2">
      <c r="A8" s="703" t="s">
        <v>1318</v>
      </c>
      <c r="B8" s="704"/>
      <c r="C8" s="314" t="s">
        <v>1842</v>
      </c>
      <c r="D8" s="33"/>
      <c r="E8" s="317" t="s">
        <v>1843</v>
      </c>
      <c r="F8" s="33"/>
      <c r="G8" s="33"/>
      <c r="H8" s="33"/>
      <c r="I8" s="33"/>
      <c r="J8" s="33"/>
      <c r="K8" s="33"/>
      <c r="L8" s="33"/>
      <c r="M8" s="33"/>
      <c r="N8" s="33"/>
      <c r="O8" s="33"/>
      <c r="P8" s="33"/>
      <c r="Q8" s="33"/>
      <c r="R8" s="33"/>
      <c r="S8" s="33"/>
      <c r="T8" s="33"/>
      <c r="U8" s="33"/>
      <c r="V8" s="33"/>
      <c r="W8" s="33"/>
      <c r="X8" s="33"/>
      <c r="Y8" s="33"/>
      <c r="Z8" s="33"/>
      <c r="AA8" s="33"/>
      <c r="AB8" s="33"/>
      <c r="AC8" s="33"/>
      <c r="AD8" s="33"/>
      <c r="AE8" s="33"/>
      <c r="AF8" s="33"/>
      <c r="AG8" s="33"/>
      <c r="AH8" s="33"/>
      <c r="AI8" s="33"/>
      <c r="AJ8" s="33"/>
      <c r="AK8" s="33"/>
      <c r="AL8" s="33"/>
      <c r="AM8" s="33"/>
      <c r="AN8" s="33"/>
      <c r="AO8" s="33"/>
      <c r="AP8" s="33"/>
      <c r="AQ8" s="33"/>
      <c r="AR8" s="33"/>
      <c r="AS8" s="33"/>
      <c r="AT8" s="33"/>
      <c r="AU8" s="33"/>
      <c r="AV8" s="33"/>
      <c r="AW8" s="33"/>
      <c r="AX8" s="33"/>
      <c r="AY8" s="33"/>
      <c r="AZ8" s="33"/>
      <c r="BA8" s="33"/>
      <c r="BB8" s="33"/>
      <c r="BC8" s="33"/>
      <c r="BD8" s="33"/>
      <c r="BE8" s="33"/>
      <c r="BF8" s="33"/>
      <c r="BG8" s="33"/>
      <c r="BH8" s="33"/>
      <c r="BI8" s="33"/>
      <c r="BJ8" s="33"/>
      <c r="BK8" s="33"/>
      <c r="BL8" s="33"/>
      <c r="BM8" s="33"/>
      <c r="BN8" s="33"/>
      <c r="BO8" s="33"/>
      <c r="BP8" s="33"/>
    </row>
    <row r="9" spans="1:68" ht="24" customHeight="1" x14ac:dyDescent="0.2">
      <c r="A9" s="529" t="s">
        <v>0</v>
      </c>
      <c r="B9" s="531"/>
      <c r="C9" s="213">
        <v>43039</v>
      </c>
      <c r="D9" s="33"/>
      <c r="E9" s="33"/>
      <c r="F9" s="33"/>
      <c r="G9" s="33"/>
      <c r="H9" s="33"/>
      <c r="I9" s="33"/>
      <c r="J9" s="33"/>
      <c r="K9" s="33"/>
      <c r="L9" s="33"/>
      <c r="M9" s="33"/>
      <c r="N9" s="33"/>
      <c r="O9" s="33"/>
      <c r="P9" s="33"/>
      <c r="Q9" s="33"/>
      <c r="R9" s="33"/>
      <c r="S9" s="33"/>
      <c r="T9" s="33"/>
      <c r="U9" s="33"/>
      <c r="V9" s="33"/>
      <c r="W9" s="33"/>
      <c r="X9" s="33"/>
      <c r="Y9" s="33"/>
      <c r="Z9" s="33"/>
      <c r="AA9" s="33"/>
      <c r="AB9" s="33"/>
      <c r="AC9" s="35"/>
      <c r="AD9" s="35"/>
      <c r="AE9" s="35"/>
      <c r="AF9" s="35"/>
      <c r="AG9" s="35"/>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row>
    <row r="10" spans="1:68" ht="29.25" customHeight="1" x14ac:dyDescent="0.2">
      <c r="A10" s="529" t="s">
        <v>17</v>
      </c>
      <c r="B10" s="531"/>
      <c r="C10" s="214" t="s">
        <v>10</v>
      </c>
      <c r="D10" s="33"/>
      <c r="E10" s="33"/>
      <c r="F10" s="33"/>
      <c r="G10" s="33"/>
      <c r="H10" s="33"/>
      <c r="I10" s="33"/>
      <c r="J10" s="33"/>
      <c r="K10" s="33"/>
      <c r="L10" s="33"/>
      <c r="M10" s="33"/>
      <c r="N10" s="33"/>
      <c r="O10" s="33"/>
      <c r="P10" s="33"/>
      <c r="Q10" s="33"/>
      <c r="R10" s="33"/>
      <c r="S10" s="33"/>
      <c r="T10" s="33"/>
      <c r="U10" s="33"/>
      <c r="V10" s="33"/>
      <c r="W10" s="33"/>
      <c r="X10" s="33"/>
      <c r="Y10" s="33"/>
      <c r="Z10" s="33"/>
      <c r="AA10" s="33"/>
      <c r="AB10" s="33"/>
      <c r="AC10" s="35"/>
      <c r="AD10" s="35"/>
      <c r="AE10" s="35"/>
      <c r="AF10" s="35"/>
      <c r="AG10" s="35"/>
      <c r="AH10" s="35"/>
      <c r="AI10" s="35"/>
      <c r="AJ10" s="35"/>
      <c r="AK10" s="35"/>
      <c r="AL10" s="35"/>
      <c r="AM10" s="35"/>
      <c r="AN10" s="35"/>
      <c r="AO10" s="35"/>
      <c r="AP10" s="35"/>
      <c r="AQ10" s="35"/>
      <c r="AR10" s="35"/>
      <c r="AS10" s="35"/>
      <c r="AT10" s="35"/>
      <c r="AU10" s="35"/>
      <c r="AV10" s="35"/>
      <c r="AW10" s="35"/>
      <c r="AX10" s="35"/>
      <c r="AY10" s="35"/>
      <c r="AZ10" s="35"/>
      <c r="BA10" s="35"/>
      <c r="BB10" s="35"/>
      <c r="BC10" s="35"/>
      <c r="BD10" s="35"/>
      <c r="BE10" s="35"/>
      <c r="BF10" s="35"/>
      <c r="BG10" s="35"/>
      <c r="BH10" s="35"/>
      <c r="BI10" s="35"/>
      <c r="BJ10" s="35"/>
      <c r="BK10" s="35"/>
      <c r="BL10" s="35"/>
      <c r="BM10" s="35"/>
      <c r="BN10" s="35"/>
      <c r="BO10" s="35"/>
      <c r="BP10" s="35"/>
    </row>
    <row r="11" spans="1:68" ht="31.5" customHeight="1" x14ac:dyDescent="0.2">
      <c r="A11" s="529" t="s">
        <v>1319</v>
      </c>
      <c r="B11" s="531"/>
      <c r="C11" s="214" t="s">
        <v>1320</v>
      </c>
      <c r="D11" s="33"/>
      <c r="E11" s="33"/>
      <c r="F11" s="33"/>
      <c r="G11" s="33"/>
      <c r="H11" s="33"/>
      <c r="I11" s="33"/>
      <c r="J11" s="33"/>
      <c r="K11" s="33"/>
      <c r="L11" s="33"/>
      <c r="M11" s="33"/>
      <c r="N11" s="33"/>
      <c r="O11" s="33"/>
      <c r="P11" s="33"/>
      <c r="Q11" s="33"/>
      <c r="R11" s="33"/>
      <c r="S11" s="33"/>
      <c r="T11" s="33"/>
      <c r="U11" s="33"/>
      <c r="V11" s="33"/>
      <c r="W11" s="33"/>
      <c r="X11" s="33"/>
      <c r="Y11" s="33"/>
      <c r="Z11" s="33"/>
      <c r="AA11" s="33"/>
      <c r="AB11" s="33"/>
      <c r="AC11" s="35"/>
      <c r="AD11" s="35"/>
      <c r="AE11" s="35"/>
      <c r="AF11" s="35"/>
      <c r="AG11" s="35"/>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c r="BI11" s="35"/>
      <c r="BJ11" s="35"/>
      <c r="BK11" s="35"/>
      <c r="BL11" s="35"/>
      <c r="BM11" s="35"/>
      <c r="BN11" s="35"/>
      <c r="BO11" s="35"/>
      <c r="BP11" s="35"/>
    </row>
    <row r="12" spans="1:68" ht="23.25" customHeight="1" x14ac:dyDescent="0.2">
      <c r="A12" s="529" t="s">
        <v>1321</v>
      </c>
      <c r="B12" s="531"/>
      <c r="C12" s="214" t="s">
        <v>2109</v>
      </c>
      <c r="D12" s="33"/>
      <c r="E12" s="33"/>
      <c r="F12" s="33"/>
      <c r="G12" s="33"/>
      <c r="H12" s="33"/>
      <c r="I12" s="33"/>
      <c r="J12" s="33"/>
      <c r="K12" s="33"/>
      <c r="L12" s="33"/>
      <c r="M12" s="33"/>
      <c r="N12" s="33"/>
      <c r="O12" s="33"/>
      <c r="P12" s="33"/>
      <c r="Q12" s="33"/>
      <c r="R12" s="33"/>
      <c r="S12" s="33"/>
      <c r="T12" s="33"/>
      <c r="U12" s="33"/>
      <c r="V12" s="33"/>
      <c r="W12" s="33"/>
      <c r="X12" s="33"/>
      <c r="Y12" s="33"/>
      <c r="Z12" s="33"/>
      <c r="AA12" s="33"/>
      <c r="AB12" s="33"/>
      <c r="AC12" s="35"/>
      <c r="AD12" s="35"/>
      <c r="AE12" s="35"/>
      <c r="AF12" s="35"/>
      <c r="AG12" s="35"/>
      <c r="AH12" s="35"/>
      <c r="AI12" s="35"/>
      <c r="AJ12" s="35"/>
      <c r="AK12" s="35"/>
      <c r="AL12" s="35"/>
      <c r="AM12" s="35"/>
      <c r="AN12" s="35"/>
      <c r="AO12" s="35"/>
      <c r="AP12" s="35"/>
      <c r="AQ12" s="35"/>
      <c r="AR12" s="35"/>
      <c r="AS12" s="35"/>
      <c r="AT12" s="35"/>
      <c r="AU12" s="35"/>
      <c r="AV12" s="35"/>
      <c r="AW12" s="35"/>
      <c r="AX12" s="35"/>
      <c r="AY12" s="35"/>
      <c r="AZ12" s="35"/>
      <c r="BA12" s="35"/>
      <c r="BB12" s="35"/>
      <c r="BC12" s="35"/>
      <c r="BD12" s="35"/>
      <c r="BE12" s="35"/>
      <c r="BF12" s="35"/>
      <c r="BG12" s="35"/>
      <c r="BH12" s="35"/>
      <c r="BI12" s="35"/>
      <c r="BJ12" s="35"/>
      <c r="BK12" s="35"/>
      <c r="BL12" s="35"/>
      <c r="BM12" s="35"/>
      <c r="BN12" s="35"/>
      <c r="BO12" s="35"/>
      <c r="BP12" s="35"/>
    </row>
    <row r="13" spans="1:68" ht="22.5" customHeight="1" x14ac:dyDescent="0.2">
      <c r="A13" s="529" t="s">
        <v>1</v>
      </c>
      <c r="B13" s="531"/>
      <c r="C13" s="441" t="s">
        <v>2028</v>
      </c>
      <c r="D13" s="33"/>
      <c r="E13" s="33"/>
      <c r="F13" s="33"/>
      <c r="G13" s="33"/>
      <c r="H13" s="33"/>
      <c r="I13" s="33"/>
      <c r="J13" s="33"/>
      <c r="K13" s="33"/>
      <c r="L13" s="33"/>
      <c r="M13" s="33"/>
      <c r="N13" s="33"/>
      <c r="O13" s="33"/>
      <c r="P13" s="33"/>
      <c r="Q13" s="33"/>
      <c r="R13" s="33"/>
      <c r="S13" s="33"/>
      <c r="T13" s="33"/>
      <c r="U13" s="33"/>
      <c r="V13" s="33"/>
      <c r="W13" s="33"/>
      <c r="X13" s="33"/>
      <c r="Y13" s="33"/>
      <c r="Z13" s="33"/>
      <c r="AA13" s="33"/>
      <c r="AB13" s="33"/>
      <c r="AC13" s="35"/>
      <c r="AD13" s="35"/>
      <c r="AE13" s="35"/>
      <c r="AF13" s="35"/>
      <c r="AG13" s="35"/>
      <c r="AH13" s="35"/>
      <c r="AI13" s="35"/>
      <c r="AJ13" s="35"/>
      <c r="AK13" s="35"/>
      <c r="AL13" s="35"/>
      <c r="AM13" s="35"/>
      <c r="AN13" s="35"/>
      <c r="AO13" s="35"/>
      <c r="AP13" s="35"/>
      <c r="AQ13" s="35"/>
      <c r="AR13" s="35"/>
      <c r="AS13" s="35"/>
      <c r="AT13" s="35"/>
      <c r="AU13" s="35"/>
      <c r="AV13" s="35"/>
      <c r="AW13" s="35"/>
      <c r="AX13" s="35"/>
      <c r="AY13" s="35"/>
      <c r="AZ13" s="35"/>
      <c r="BA13" s="35"/>
      <c r="BB13" s="35"/>
      <c r="BC13" s="35"/>
      <c r="BD13" s="35"/>
      <c r="BE13" s="35"/>
      <c r="BF13" s="35"/>
      <c r="BG13" s="35"/>
      <c r="BH13" s="35"/>
      <c r="BI13" s="35"/>
      <c r="BJ13" s="35"/>
      <c r="BK13" s="35"/>
      <c r="BL13" s="35"/>
      <c r="BM13" s="35"/>
      <c r="BN13" s="35"/>
      <c r="BO13" s="35"/>
      <c r="BP13" s="35"/>
    </row>
    <row r="14" spans="1:68" ht="23.25" customHeight="1" x14ac:dyDescent="0.2">
      <c r="A14" s="529" t="s">
        <v>2</v>
      </c>
      <c r="B14" s="531"/>
      <c r="C14" s="214" t="s">
        <v>1322</v>
      </c>
      <c r="D14" s="33"/>
      <c r="E14" s="33"/>
      <c r="F14" s="33"/>
      <c r="G14" s="33"/>
      <c r="H14" s="33"/>
      <c r="I14" s="33"/>
      <c r="J14" s="33"/>
      <c r="K14" s="33"/>
      <c r="L14" s="33"/>
      <c r="M14" s="33"/>
      <c r="N14" s="33"/>
      <c r="O14" s="33"/>
      <c r="P14" s="33"/>
      <c r="Q14" s="33"/>
      <c r="R14" s="33"/>
      <c r="S14" s="33"/>
      <c r="T14" s="33"/>
      <c r="U14" s="33"/>
      <c r="V14" s="33"/>
      <c r="W14" s="33"/>
      <c r="X14" s="33"/>
      <c r="Y14" s="33"/>
      <c r="Z14" s="33"/>
      <c r="AA14" s="33"/>
      <c r="AB14" s="33"/>
      <c r="AC14" s="35"/>
      <c r="AD14" s="35"/>
      <c r="AE14" s="35"/>
      <c r="AF14" s="35"/>
      <c r="AG14" s="35"/>
      <c r="AH14" s="35"/>
      <c r="AI14" s="35"/>
      <c r="AJ14" s="35"/>
      <c r="AK14" s="35"/>
      <c r="AL14" s="35"/>
      <c r="AM14" s="35"/>
      <c r="AN14" s="35"/>
      <c r="AO14" s="35"/>
      <c r="AP14" s="35"/>
      <c r="AQ14" s="35"/>
      <c r="AR14" s="35"/>
      <c r="AS14" s="35"/>
      <c r="AT14" s="35"/>
      <c r="AU14" s="35"/>
      <c r="AV14" s="35"/>
      <c r="AW14" s="35"/>
      <c r="AX14" s="35"/>
      <c r="AY14" s="35"/>
      <c r="AZ14" s="35"/>
      <c r="BA14" s="35"/>
      <c r="BB14" s="35"/>
      <c r="BC14" s="35"/>
      <c r="BD14" s="35"/>
      <c r="BE14" s="35"/>
      <c r="BF14" s="35"/>
      <c r="BG14" s="35"/>
      <c r="BH14" s="35"/>
      <c r="BI14" s="35"/>
      <c r="BJ14" s="35"/>
      <c r="BK14" s="35"/>
      <c r="BL14" s="35"/>
      <c r="BM14" s="35"/>
      <c r="BN14" s="35"/>
      <c r="BO14" s="35"/>
      <c r="BP14" s="35"/>
    </row>
    <row r="15" spans="1:68" ht="12.75" customHeight="1" x14ac:dyDescent="0.2">
      <c r="A15" s="17"/>
      <c r="B15" s="17"/>
      <c r="C15" s="29"/>
      <c r="D15" s="29"/>
    </row>
    <row r="16" spans="1:68" s="29" customFormat="1" ht="15" x14ac:dyDescent="0.25">
      <c r="A16" s="19"/>
    </row>
    <row r="17" s="29" customFormat="1" x14ac:dyDescent="0.2"/>
    <row r="18" s="29" customFormat="1" x14ac:dyDescent="0.2"/>
    <row r="19" s="29" customFormat="1" x14ac:dyDescent="0.2"/>
    <row r="20" s="29" customFormat="1" x14ac:dyDescent="0.2"/>
    <row r="21" s="29" customFormat="1" x14ac:dyDescent="0.2"/>
    <row r="22" s="29" customFormat="1" x14ac:dyDescent="0.2"/>
    <row r="23" s="29" customFormat="1" x14ac:dyDescent="0.2"/>
    <row r="24" s="29" customFormat="1" x14ac:dyDescent="0.2"/>
    <row r="25" s="29" customFormat="1" x14ac:dyDescent="0.2"/>
    <row r="26" s="29" customFormat="1" x14ac:dyDescent="0.2"/>
    <row r="27" s="29" customFormat="1" x14ac:dyDescent="0.2"/>
    <row r="28" s="29" customFormat="1" x14ac:dyDescent="0.2"/>
    <row r="29" s="29" customFormat="1" x14ac:dyDescent="0.2"/>
    <row r="30" s="29" customFormat="1" x14ac:dyDescent="0.2"/>
    <row r="31" s="29" customFormat="1" x14ac:dyDescent="0.2"/>
    <row r="32" s="29" customFormat="1" x14ac:dyDescent="0.2"/>
    <row r="33" s="29" customFormat="1" x14ac:dyDescent="0.2"/>
    <row r="34" s="29" customFormat="1" x14ac:dyDescent="0.2"/>
    <row r="35" s="29" customFormat="1" x14ac:dyDescent="0.2"/>
    <row r="36" s="29" customFormat="1" x14ac:dyDescent="0.2"/>
    <row r="37" s="29" customFormat="1" x14ac:dyDescent="0.2"/>
    <row r="38" s="29" customFormat="1" x14ac:dyDescent="0.2"/>
    <row r="39" s="29" customFormat="1" x14ac:dyDescent="0.2"/>
    <row r="40" s="29" customFormat="1" x14ac:dyDescent="0.2"/>
    <row r="41" s="29" customFormat="1" x14ac:dyDescent="0.2"/>
    <row r="42" s="29" customFormat="1" x14ac:dyDescent="0.2"/>
    <row r="43" s="29" customFormat="1" x14ac:dyDescent="0.2"/>
    <row r="44" s="29" customFormat="1" x14ac:dyDescent="0.2"/>
    <row r="45" s="29" customFormat="1" x14ac:dyDescent="0.2"/>
    <row r="46" s="29" customFormat="1" x14ac:dyDescent="0.2"/>
    <row r="47" s="29" customFormat="1" x14ac:dyDescent="0.2"/>
    <row r="48" s="29" customFormat="1" x14ac:dyDescent="0.2"/>
    <row r="49" s="29" customFormat="1" x14ac:dyDescent="0.2"/>
    <row r="50" s="29" customFormat="1" x14ac:dyDescent="0.2"/>
    <row r="51" s="29" customFormat="1" x14ac:dyDescent="0.2"/>
    <row r="52" s="29" customFormat="1" x14ac:dyDescent="0.2"/>
    <row r="53" s="29" customFormat="1" x14ac:dyDescent="0.2"/>
    <row r="54" s="29" customFormat="1" x14ac:dyDescent="0.2"/>
    <row r="55" s="29" customFormat="1" x14ac:dyDescent="0.2"/>
    <row r="56" s="29" customFormat="1" x14ac:dyDescent="0.2"/>
    <row r="57" s="29" customFormat="1" x14ac:dyDescent="0.2"/>
    <row r="58" s="29" customFormat="1" x14ac:dyDescent="0.2"/>
    <row r="59" s="29" customFormat="1" x14ac:dyDescent="0.2"/>
    <row r="60" s="29" customFormat="1" x14ac:dyDescent="0.2"/>
    <row r="61" s="29" customFormat="1" x14ac:dyDescent="0.2"/>
    <row r="62" s="29" customFormat="1" x14ac:dyDescent="0.2"/>
    <row r="63" s="29" customFormat="1" x14ac:dyDescent="0.2"/>
    <row r="64" s="29" customFormat="1" x14ac:dyDescent="0.2"/>
    <row r="65" s="29" customFormat="1" x14ac:dyDescent="0.2"/>
    <row r="66" s="29" customFormat="1" x14ac:dyDescent="0.2"/>
    <row r="67" s="29" customFormat="1" x14ac:dyDescent="0.2"/>
    <row r="68" s="29" customFormat="1" x14ac:dyDescent="0.2"/>
    <row r="69" s="29" customFormat="1" x14ac:dyDescent="0.2"/>
    <row r="70" s="29" customFormat="1" x14ac:dyDescent="0.2"/>
    <row r="71" s="29" customFormat="1" x14ac:dyDescent="0.2"/>
    <row r="72" s="29" customFormat="1" x14ac:dyDescent="0.2"/>
    <row r="73" s="29" customFormat="1" x14ac:dyDescent="0.2"/>
    <row r="74" s="29" customFormat="1" x14ac:dyDescent="0.2"/>
    <row r="75" s="29" customFormat="1" x14ac:dyDescent="0.2"/>
    <row r="76" s="29" customFormat="1" x14ac:dyDescent="0.2"/>
    <row r="77" s="29" customFormat="1" x14ac:dyDescent="0.2"/>
    <row r="78" s="29" customFormat="1" x14ac:dyDescent="0.2"/>
    <row r="79" s="29" customFormat="1" x14ac:dyDescent="0.2"/>
    <row r="80" s="29" customFormat="1" x14ac:dyDescent="0.2"/>
    <row r="81" s="29" customFormat="1" x14ac:dyDescent="0.2"/>
    <row r="82" s="29" customFormat="1" x14ac:dyDescent="0.2"/>
    <row r="83" s="29" customFormat="1" x14ac:dyDescent="0.2"/>
    <row r="84" s="29" customFormat="1" x14ac:dyDescent="0.2"/>
    <row r="85" s="29" customFormat="1" x14ac:dyDescent="0.2"/>
    <row r="86" s="29" customFormat="1" x14ac:dyDescent="0.2"/>
    <row r="87" s="29" customFormat="1" x14ac:dyDescent="0.2"/>
    <row r="88" s="29" customFormat="1" x14ac:dyDescent="0.2"/>
    <row r="89" s="29" customFormat="1" x14ac:dyDescent="0.2"/>
    <row r="90" s="29" customFormat="1" x14ac:dyDescent="0.2"/>
    <row r="91" s="29" customFormat="1" x14ac:dyDescent="0.2"/>
    <row r="92" s="29" customFormat="1" x14ac:dyDescent="0.2"/>
    <row r="93" s="29" customFormat="1" x14ac:dyDescent="0.2"/>
    <row r="94" s="29" customFormat="1" x14ac:dyDescent="0.2"/>
    <row r="95" s="29" customFormat="1" x14ac:dyDescent="0.2"/>
    <row r="96" s="29" customFormat="1" x14ac:dyDescent="0.2"/>
    <row r="97" s="29" customFormat="1" x14ac:dyDescent="0.2"/>
    <row r="98" s="29" customFormat="1" x14ac:dyDescent="0.2"/>
    <row r="99" s="29" customFormat="1" x14ac:dyDescent="0.2"/>
    <row r="100" s="29" customFormat="1" x14ac:dyDescent="0.2"/>
    <row r="101" s="29" customFormat="1" x14ac:dyDescent="0.2"/>
    <row r="102" s="29" customFormat="1" x14ac:dyDescent="0.2"/>
    <row r="103" s="29" customFormat="1" x14ac:dyDescent="0.2"/>
    <row r="104" s="29" customFormat="1" x14ac:dyDescent="0.2"/>
    <row r="105" s="29" customFormat="1" x14ac:dyDescent="0.2"/>
    <row r="106" s="29" customFormat="1" x14ac:dyDescent="0.2"/>
    <row r="107" s="29" customFormat="1" x14ac:dyDescent="0.2"/>
    <row r="108" s="29" customFormat="1" x14ac:dyDescent="0.2"/>
    <row r="109" s="29" customFormat="1" x14ac:dyDescent="0.2"/>
    <row r="110" s="29" customFormat="1" x14ac:dyDescent="0.2"/>
    <row r="111" s="29" customFormat="1" x14ac:dyDescent="0.2"/>
    <row r="112" s="29" customFormat="1" x14ac:dyDescent="0.2"/>
    <row r="113" s="29" customFormat="1" x14ac:dyDescent="0.2"/>
    <row r="114" s="29" customFormat="1" x14ac:dyDescent="0.2"/>
    <row r="115" s="29" customFormat="1" x14ac:dyDescent="0.2"/>
    <row r="116" s="29" customFormat="1" x14ac:dyDescent="0.2"/>
    <row r="117" s="29" customFormat="1" x14ac:dyDescent="0.2"/>
    <row r="118" s="29" customFormat="1" x14ac:dyDescent="0.2"/>
    <row r="119" s="29" customFormat="1" x14ac:dyDescent="0.2"/>
    <row r="120" s="29" customFormat="1" x14ac:dyDescent="0.2"/>
    <row r="121" s="29" customFormat="1" x14ac:dyDescent="0.2"/>
    <row r="122" s="29" customFormat="1" x14ac:dyDescent="0.2"/>
    <row r="123" s="29" customFormat="1" x14ac:dyDescent="0.2"/>
    <row r="124" s="29" customFormat="1" x14ac:dyDescent="0.2"/>
    <row r="125" s="29" customFormat="1" x14ac:dyDescent="0.2"/>
    <row r="126" s="29" customFormat="1" x14ac:dyDescent="0.2"/>
    <row r="127" s="29" customFormat="1" x14ac:dyDescent="0.2"/>
    <row r="128" s="29" customFormat="1" x14ac:dyDescent="0.2"/>
    <row r="129" s="29" customFormat="1" x14ac:dyDescent="0.2"/>
    <row r="130" s="29" customFormat="1" x14ac:dyDescent="0.2"/>
    <row r="131" s="29" customFormat="1" x14ac:dyDescent="0.2"/>
    <row r="132" s="29" customFormat="1" x14ac:dyDescent="0.2"/>
    <row r="133" s="29" customFormat="1" x14ac:dyDescent="0.2"/>
    <row r="134" s="29" customFormat="1" x14ac:dyDescent="0.2"/>
    <row r="135" s="29" customFormat="1" x14ac:dyDescent="0.2"/>
    <row r="136" s="29" customFormat="1" x14ac:dyDescent="0.2"/>
    <row r="137" s="29" customFormat="1" x14ac:dyDescent="0.2"/>
    <row r="138" s="29" customFormat="1" x14ac:dyDescent="0.2"/>
  </sheetData>
  <mergeCells count="12">
    <mergeCell ref="A13:B13"/>
    <mergeCell ref="A14:B14"/>
    <mergeCell ref="A9:B9"/>
    <mergeCell ref="A10:B10"/>
    <mergeCell ref="A11:B11"/>
    <mergeCell ref="A12:B12"/>
    <mergeCell ref="A1:C1"/>
    <mergeCell ref="A2:C2"/>
    <mergeCell ref="A8:B8"/>
    <mergeCell ref="A4:A7"/>
    <mergeCell ref="B4:B7"/>
    <mergeCell ref="C4:C7"/>
  </mergeCells>
  <hyperlinks>
    <hyperlink ref="C13" r:id="rId1"/>
    <hyperlink ref="B4:B7" r:id="rId2" display=" Informe de cumplimiento Art. 12 LOTAIP DEF"/>
    <hyperlink ref="A4:A7" r:id="rId3" display="Informe de Rendición de Cuentas Alcaldía 2016"/>
    <hyperlink ref="C8" r:id="rId4"/>
    <hyperlink ref="E8" r:id="rId5"/>
    <hyperlink ref="E7" r:id="rId6"/>
    <hyperlink ref="E5" r:id="rId7"/>
    <hyperlink ref="C4:C7" r:id="rId8" display="Rendicion de Cuentas a nivel de las parroquias rurales dl cantón Pedro Moncayo"/>
  </hyperlinks>
  <printOptions horizontalCentered="1" verticalCentered="1"/>
  <pageMargins left="0" right="0" top="0" bottom="0" header="0" footer="0"/>
  <pageSetup paperSize="9" scale="94" orientation="landscape" r:id="rId9"/>
  <headerFooter>
    <oddHeader>&amp;R&amp;G</oddHeader>
    <oddFooter>&amp;L&amp;P de &amp;N&amp;C&amp;"Arial,Negrita"GOBIERNO AUTÓNOMO DESCENTRALIZADO MUNICIPAL DE PEDRO MONCAYO&amp;RLiteral m.- Mecanismos de rendición de
 cuentas</oddFooter>
  </headerFooter>
  <drawing r:id="rId10"/>
  <legacyDrawingHF r:id="rId11"/>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7">
    <pageSetUpPr fitToPage="1"/>
  </sheetPr>
  <dimension ref="A1:BU145"/>
  <sheetViews>
    <sheetView zoomScale="80" zoomScaleNormal="80" workbookViewId="0">
      <selection activeCell="E29" sqref="E29"/>
    </sheetView>
  </sheetViews>
  <sheetFormatPr baseColWidth="10" defaultRowHeight="12.75" x14ac:dyDescent="0.2"/>
  <cols>
    <col min="1" max="1" width="36.28515625" customWidth="1"/>
    <col min="2" max="2" width="39.7109375" customWidth="1"/>
    <col min="3" max="3" width="16" customWidth="1"/>
    <col min="4" max="4" width="18.5703125" customWidth="1"/>
    <col min="5" max="5" width="55.7109375" customWidth="1"/>
    <col min="6" max="7" width="18.140625" customWidth="1"/>
    <col min="8" max="8" width="24.7109375" customWidth="1"/>
    <col min="10" max="33" width="11.42578125" style="29"/>
  </cols>
  <sheetData>
    <row r="1" spans="1:73" ht="32.25" customHeight="1" x14ac:dyDescent="0.2">
      <c r="A1" s="465" t="s">
        <v>20</v>
      </c>
      <c r="B1" s="465"/>
      <c r="C1" s="465"/>
      <c r="D1" s="465"/>
      <c r="E1" s="465"/>
      <c r="F1" s="465"/>
      <c r="G1" s="465"/>
      <c r="H1" s="465"/>
      <c r="I1" s="29"/>
    </row>
    <row r="2" spans="1:73" ht="30.75" customHeight="1" x14ac:dyDescent="0.2">
      <c r="A2" s="465" t="s">
        <v>194</v>
      </c>
      <c r="B2" s="465"/>
      <c r="C2" s="465"/>
      <c r="D2" s="465"/>
      <c r="E2" s="465"/>
      <c r="F2" s="465"/>
      <c r="G2" s="465"/>
      <c r="H2" s="465"/>
      <c r="I2" s="29"/>
    </row>
    <row r="3" spans="1:73" ht="27" customHeight="1" x14ac:dyDescent="0.2">
      <c r="A3" s="478" t="s">
        <v>195</v>
      </c>
      <c r="B3" s="478"/>
      <c r="C3" s="478"/>
      <c r="D3" s="478"/>
      <c r="E3" s="478"/>
      <c r="F3" s="478"/>
      <c r="G3" s="478"/>
      <c r="H3" s="478"/>
      <c r="I3" s="29"/>
    </row>
    <row r="4" spans="1:73" s="36" customFormat="1" ht="70.5" customHeight="1" x14ac:dyDescent="0.25">
      <c r="A4" s="30" t="s">
        <v>196</v>
      </c>
      <c r="B4" s="30" t="s">
        <v>197</v>
      </c>
      <c r="C4" s="30" t="s">
        <v>198</v>
      </c>
      <c r="D4" s="30" t="s">
        <v>199</v>
      </c>
      <c r="E4" s="30" t="s">
        <v>200</v>
      </c>
      <c r="F4" s="727" t="s">
        <v>201</v>
      </c>
      <c r="G4" s="704"/>
      <c r="H4" s="30" t="s">
        <v>202</v>
      </c>
    </row>
    <row r="5" spans="1:73" s="29" customFormat="1" ht="39.950000000000003" customHeight="1" x14ac:dyDescent="0.2">
      <c r="A5" s="329" t="s">
        <v>2130</v>
      </c>
      <c r="B5" s="329" t="s">
        <v>2131</v>
      </c>
      <c r="C5" s="444">
        <v>42942</v>
      </c>
      <c r="D5" s="444">
        <v>42942</v>
      </c>
      <c r="E5" s="442" t="s">
        <v>2132</v>
      </c>
      <c r="F5" s="728" t="s">
        <v>2133</v>
      </c>
      <c r="G5" s="729"/>
      <c r="H5" s="445">
        <v>480</v>
      </c>
      <c r="I5" s="335" t="s">
        <v>1792</v>
      </c>
    </row>
    <row r="6" spans="1:73" s="48" customFormat="1" ht="27" customHeight="1" x14ac:dyDescent="0.25">
      <c r="A6" s="478" t="s">
        <v>203</v>
      </c>
      <c r="B6" s="478"/>
      <c r="C6" s="478"/>
      <c r="D6" s="478"/>
      <c r="E6" s="478"/>
      <c r="F6" s="478"/>
      <c r="G6" s="478"/>
      <c r="H6" s="478"/>
      <c r="I6" s="46"/>
      <c r="J6" s="46"/>
      <c r="K6" s="46"/>
      <c r="L6" s="46"/>
      <c r="M6" s="46"/>
      <c r="N6" s="46"/>
      <c r="O6" s="46"/>
      <c r="P6" s="46"/>
      <c r="Q6" s="46"/>
      <c r="R6" s="46"/>
      <c r="S6" s="46"/>
      <c r="T6" s="46"/>
      <c r="U6" s="46"/>
      <c r="V6" s="46"/>
      <c r="W6" s="46"/>
      <c r="X6" s="46"/>
      <c r="Y6" s="46"/>
      <c r="Z6" s="46"/>
      <c r="AA6" s="46"/>
      <c r="AB6" s="46"/>
      <c r="AC6" s="46"/>
      <c r="AD6" s="46"/>
      <c r="AE6" s="46"/>
      <c r="AF6" s="46"/>
      <c r="AG6" s="46"/>
      <c r="AH6" s="46"/>
      <c r="AI6" s="46"/>
      <c r="AJ6" s="46"/>
      <c r="AK6" s="46"/>
      <c r="AL6" s="46"/>
      <c r="AM6" s="46"/>
      <c r="AN6" s="46"/>
      <c r="AO6" s="46"/>
      <c r="AP6" s="46"/>
      <c r="AQ6" s="46"/>
      <c r="AR6" s="46"/>
      <c r="AS6" s="46"/>
      <c r="AT6" s="46"/>
      <c r="AU6" s="46"/>
      <c r="AV6" s="46"/>
      <c r="AW6" s="46"/>
      <c r="AX6" s="46"/>
      <c r="AY6" s="46"/>
      <c r="AZ6" s="46"/>
      <c r="BA6" s="46"/>
      <c r="BB6" s="47"/>
    </row>
    <row r="7" spans="1:73" s="36" customFormat="1" ht="82.5" customHeight="1" x14ac:dyDescent="0.25">
      <c r="A7" s="30" t="s">
        <v>196</v>
      </c>
      <c r="B7" s="30" t="s">
        <v>197</v>
      </c>
      <c r="C7" s="30" t="s">
        <v>198</v>
      </c>
      <c r="D7" s="30" t="s">
        <v>199</v>
      </c>
      <c r="E7" s="30" t="s">
        <v>200</v>
      </c>
      <c r="F7" s="727" t="s">
        <v>201</v>
      </c>
      <c r="G7" s="704"/>
      <c r="H7" s="30" t="s">
        <v>202</v>
      </c>
    </row>
    <row r="8" spans="1:73" s="29" customFormat="1" ht="29.25" customHeight="1" x14ac:dyDescent="0.2">
      <c r="A8" s="329"/>
      <c r="B8" s="329"/>
      <c r="C8" s="329"/>
      <c r="D8" s="329"/>
      <c r="E8" s="329"/>
      <c r="F8" s="725" t="s">
        <v>961</v>
      </c>
      <c r="G8" s="726"/>
      <c r="H8" s="49"/>
    </row>
    <row r="9" spans="1:73" s="46" customFormat="1" ht="15.75" customHeight="1" x14ac:dyDescent="0.25">
      <c r="A9" s="716" t="s">
        <v>204</v>
      </c>
      <c r="B9" s="716"/>
      <c r="C9" s="716"/>
      <c r="D9" s="716"/>
      <c r="E9" s="347">
        <f>SUM(H5:H5)</f>
        <v>480</v>
      </c>
      <c r="F9" s="717" t="s">
        <v>205</v>
      </c>
      <c r="G9" s="717"/>
      <c r="H9" s="718" t="s">
        <v>1900</v>
      </c>
    </row>
    <row r="10" spans="1:73" s="46" customFormat="1" ht="15.75" customHeight="1" x14ac:dyDescent="0.25">
      <c r="A10" s="716" t="s">
        <v>206</v>
      </c>
      <c r="B10" s="716"/>
      <c r="C10" s="716"/>
      <c r="D10" s="716"/>
      <c r="E10" s="50">
        <v>0</v>
      </c>
      <c r="F10" s="717"/>
      <c r="G10" s="717"/>
      <c r="H10" s="719"/>
      <c r="I10" s="349" t="s">
        <v>1901</v>
      </c>
      <c r="J10" s="318"/>
    </row>
    <row r="11" spans="1:73" s="46" customFormat="1" ht="15.75" customHeight="1" x14ac:dyDescent="0.25">
      <c r="A11" s="716" t="s">
        <v>207</v>
      </c>
      <c r="B11" s="716"/>
      <c r="C11" s="716"/>
      <c r="D11" s="716"/>
      <c r="E11" s="50">
        <v>0</v>
      </c>
      <c r="F11" s="717"/>
      <c r="G11" s="717"/>
      <c r="H11" s="719"/>
    </row>
    <row r="12" spans="1:73" s="46" customFormat="1" ht="15.75" customHeight="1" x14ac:dyDescent="0.25">
      <c r="A12" s="721" t="s">
        <v>208</v>
      </c>
      <c r="B12" s="722"/>
      <c r="C12" s="722"/>
      <c r="D12" s="722"/>
      <c r="E12" s="50">
        <v>0</v>
      </c>
      <c r="F12" s="717"/>
      <c r="G12" s="717"/>
      <c r="H12" s="719"/>
    </row>
    <row r="13" spans="1:73" s="46" customFormat="1" ht="15.75" customHeight="1" x14ac:dyDescent="0.25">
      <c r="A13" s="327" t="s">
        <v>209</v>
      </c>
      <c r="B13" s="328"/>
      <c r="C13" s="328"/>
      <c r="D13" s="328"/>
      <c r="E13" s="50">
        <v>0</v>
      </c>
      <c r="F13" s="717"/>
      <c r="G13" s="717"/>
      <c r="H13" s="719"/>
    </row>
    <row r="14" spans="1:73" s="46" customFormat="1" ht="22.5" customHeight="1" x14ac:dyDescent="0.25">
      <c r="A14" s="327" t="s">
        <v>210</v>
      </c>
      <c r="B14" s="328"/>
      <c r="C14" s="328"/>
      <c r="D14" s="328"/>
      <c r="E14" s="50">
        <v>0</v>
      </c>
      <c r="F14" s="717"/>
      <c r="G14" s="717"/>
      <c r="H14" s="719"/>
    </row>
    <row r="15" spans="1:73" s="46" customFormat="1" ht="21" customHeight="1" x14ac:dyDescent="0.25">
      <c r="A15" s="723" t="s">
        <v>211</v>
      </c>
      <c r="B15" s="724"/>
      <c r="C15" s="724"/>
      <c r="D15" s="724"/>
      <c r="E15" s="348">
        <f>SUM(E9:E14)</f>
        <v>480</v>
      </c>
      <c r="F15" s="717"/>
      <c r="G15" s="717"/>
      <c r="H15" s="720"/>
    </row>
    <row r="16" spans="1:73" ht="23.25" customHeight="1" x14ac:dyDescent="0.2">
      <c r="A16" s="529" t="s">
        <v>0</v>
      </c>
      <c r="B16" s="530"/>
      <c r="C16" s="530"/>
      <c r="D16" s="530"/>
      <c r="E16" s="531"/>
      <c r="F16" s="715">
        <v>43039</v>
      </c>
      <c r="G16" s="714"/>
      <c r="H16" s="714"/>
      <c r="I16" s="33"/>
      <c r="J16" s="33"/>
      <c r="K16" s="33"/>
      <c r="L16" s="33"/>
      <c r="M16" s="33"/>
      <c r="N16" s="33"/>
      <c r="O16" s="33"/>
      <c r="P16" s="33"/>
      <c r="Q16" s="33"/>
      <c r="R16" s="33"/>
      <c r="S16" s="33"/>
      <c r="T16" s="33"/>
      <c r="U16" s="33"/>
      <c r="V16" s="33"/>
      <c r="W16" s="33"/>
      <c r="X16" s="33"/>
      <c r="Y16" s="33"/>
      <c r="Z16" s="33"/>
      <c r="AA16" s="33"/>
      <c r="AB16" s="33"/>
      <c r="AC16" s="33"/>
      <c r="AD16" s="33"/>
      <c r="AE16" s="33"/>
      <c r="AF16" s="33"/>
      <c r="AG16" s="33"/>
      <c r="AH16" s="35"/>
      <c r="AI16" s="35"/>
      <c r="AJ16" s="35"/>
      <c r="AK16" s="35"/>
      <c r="AL16" s="35"/>
      <c r="AM16" s="35"/>
      <c r="AN16" s="35"/>
      <c r="AO16" s="35"/>
      <c r="AP16" s="35"/>
      <c r="AQ16" s="35"/>
      <c r="AR16" s="35"/>
      <c r="AS16" s="35"/>
      <c r="AT16" s="35"/>
      <c r="AU16" s="35"/>
      <c r="AV16" s="35"/>
      <c r="AW16" s="35"/>
      <c r="AX16" s="35"/>
      <c r="AY16" s="35"/>
      <c r="AZ16" s="35"/>
      <c r="BA16" s="35"/>
      <c r="BB16" s="35"/>
      <c r="BC16" s="35"/>
      <c r="BD16" s="35"/>
      <c r="BE16" s="35"/>
      <c r="BF16" s="35"/>
      <c r="BG16" s="35"/>
      <c r="BH16" s="35"/>
      <c r="BI16" s="35"/>
      <c r="BJ16" s="35"/>
      <c r="BK16" s="35"/>
      <c r="BL16" s="35"/>
      <c r="BM16" s="35"/>
      <c r="BN16" s="35"/>
      <c r="BO16" s="35"/>
      <c r="BP16" s="35"/>
      <c r="BQ16" s="35"/>
      <c r="BR16" s="35"/>
      <c r="BS16" s="35"/>
      <c r="BT16" s="35"/>
      <c r="BU16" s="35"/>
    </row>
    <row r="17" spans="1:73" ht="24" customHeight="1" x14ac:dyDescent="0.2">
      <c r="A17" s="529" t="s">
        <v>17</v>
      </c>
      <c r="B17" s="530"/>
      <c r="C17" s="530"/>
      <c r="D17" s="530"/>
      <c r="E17" s="531"/>
      <c r="F17" s="714" t="s">
        <v>10</v>
      </c>
      <c r="G17" s="714"/>
      <c r="H17" s="714"/>
      <c r="I17" s="33"/>
      <c r="J17" s="33"/>
      <c r="K17" s="33"/>
      <c r="L17" s="33"/>
      <c r="M17" s="33"/>
      <c r="N17" s="33"/>
      <c r="O17" s="33"/>
      <c r="P17" s="33"/>
      <c r="Q17" s="33"/>
      <c r="R17" s="33"/>
      <c r="S17" s="33"/>
      <c r="T17" s="33"/>
      <c r="U17" s="33"/>
      <c r="V17" s="33"/>
      <c r="W17" s="33"/>
      <c r="X17" s="33"/>
      <c r="Y17" s="33"/>
      <c r="Z17" s="33"/>
      <c r="AA17" s="33"/>
      <c r="AB17" s="33"/>
      <c r="AC17" s="33"/>
      <c r="AD17" s="33"/>
      <c r="AE17" s="33"/>
      <c r="AF17" s="33"/>
      <c r="AG17" s="33"/>
      <c r="AH17" s="35"/>
      <c r="AI17" s="35"/>
      <c r="AJ17" s="35"/>
      <c r="AK17" s="35"/>
      <c r="AL17" s="35"/>
      <c r="AM17" s="35"/>
      <c r="AN17" s="35"/>
      <c r="AO17" s="35"/>
      <c r="AP17" s="35"/>
      <c r="AQ17" s="35"/>
      <c r="AR17" s="35"/>
      <c r="AS17" s="35"/>
      <c r="AT17" s="35"/>
      <c r="AU17" s="35"/>
      <c r="AV17" s="35"/>
      <c r="AW17" s="35"/>
      <c r="AX17" s="35"/>
      <c r="AY17" s="35"/>
      <c r="AZ17" s="35"/>
      <c r="BA17" s="35"/>
      <c r="BB17" s="35"/>
      <c r="BC17" s="35"/>
      <c r="BD17" s="35"/>
      <c r="BE17" s="35"/>
      <c r="BF17" s="35"/>
      <c r="BG17" s="35"/>
      <c r="BH17" s="35"/>
      <c r="BI17" s="35"/>
      <c r="BJ17" s="35"/>
      <c r="BK17" s="35"/>
      <c r="BL17" s="35"/>
      <c r="BM17" s="35"/>
      <c r="BN17" s="35"/>
      <c r="BO17" s="35"/>
      <c r="BP17" s="35"/>
      <c r="BQ17" s="35"/>
      <c r="BR17" s="35"/>
      <c r="BS17" s="35"/>
      <c r="BT17" s="35"/>
      <c r="BU17" s="35"/>
    </row>
    <row r="18" spans="1:73" ht="24" customHeight="1" x14ac:dyDescent="0.2">
      <c r="A18" s="529" t="s">
        <v>212</v>
      </c>
      <c r="B18" s="530"/>
      <c r="C18" s="530"/>
      <c r="D18" s="530"/>
      <c r="E18" s="531"/>
      <c r="F18" s="714" t="s">
        <v>1169</v>
      </c>
      <c r="G18" s="714"/>
      <c r="H18" s="714"/>
      <c r="I18" s="29"/>
    </row>
    <row r="19" spans="1:73" ht="26.25" customHeight="1" x14ac:dyDescent="0.2">
      <c r="A19" s="529" t="s">
        <v>213</v>
      </c>
      <c r="B19" s="530"/>
      <c r="C19" s="530"/>
      <c r="D19" s="530"/>
      <c r="E19" s="531"/>
      <c r="F19" s="714" t="s">
        <v>1769</v>
      </c>
      <c r="G19" s="714"/>
      <c r="H19" s="714"/>
      <c r="I19" s="29"/>
    </row>
    <row r="20" spans="1:73" ht="27" customHeight="1" x14ac:dyDescent="0.2">
      <c r="A20" s="529" t="s">
        <v>1</v>
      </c>
      <c r="B20" s="530"/>
      <c r="C20" s="530"/>
      <c r="D20" s="530"/>
      <c r="E20" s="531"/>
      <c r="F20" s="454" t="s">
        <v>1682</v>
      </c>
      <c r="G20" s="455"/>
      <c r="H20" s="455"/>
      <c r="I20" s="29"/>
    </row>
    <row r="21" spans="1:73" ht="28.5" customHeight="1" x14ac:dyDescent="0.2">
      <c r="A21" s="529" t="s">
        <v>2</v>
      </c>
      <c r="B21" s="530"/>
      <c r="C21" s="530"/>
      <c r="D21" s="530"/>
      <c r="E21" s="531"/>
      <c r="F21" s="714" t="s">
        <v>1152</v>
      </c>
      <c r="G21" s="714"/>
      <c r="H21" s="714"/>
      <c r="I21" s="29"/>
    </row>
    <row r="22" spans="1:73" ht="12.75" customHeight="1" x14ac:dyDescent="0.2">
      <c r="A22" s="17"/>
      <c r="B22" s="17"/>
      <c r="C22" s="18"/>
      <c r="D22" s="18"/>
      <c r="E22" s="29"/>
      <c r="F22" s="29"/>
      <c r="G22" s="29"/>
      <c r="H22" s="29"/>
      <c r="I22" s="29"/>
    </row>
    <row r="23" spans="1:73" s="29" customFormat="1" x14ac:dyDescent="0.2"/>
    <row r="24" spans="1:73" s="29" customFormat="1" x14ac:dyDescent="0.2"/>
    <row r="25" spans="1:73" s="29" customFormat="1" x14ac:dyDescent="0.2"/>
    <row r="26" spans="1:73" s="29" customFormat="1" x14ac:dyDescent="0.2"/>
    <row r="27" spans="1:73" s="29" customFormat="1" x14ac:dyDescent="0.2"/>
    <row r="28" spans="1:73" s="29" customFormat="1" x14ac:dyDescent="0.2"/>
    <row r="29" spans="1:73" s="29" customFormat="1" x14ac:dyDescent="0.2"/>
    <row r="30" spans="1:73" s="29" customFormat="1" x14ac:dyDescent="0.2"/>
    <row r="31" spans="1:73" s="29" customFormat="1" x14ac:dyDescent="0.2"/>
    <row r="32" spans="1:73" s="29" customFormat="1" x14ac:dyDescent="0.2"/>
    <row r="33" s="29" customFormat="1" x14ac:dyDescent="0.2"/>
    <row r="34" s="29" customFormat="1" x14ac:dyDescent="0.2"/>
    <row r="35" s="29" customFormat="1" x14ac:dyDescent="0.2"/>
    <row r="36" s="29" customFormat="1" x14ac:dyDescent="0.2"/>
    <row r="37" s="29" customFormat="1" x14ac:dyDescent="0.2"/>
    <row r="38" s="29" customFormat="1" x14ac:dyDescent="0.2"/>
    <row r="39" s="29" customFormat="1" x14ac:dyDescent="0.2"/>
    <row r="40" s="29" customFormat="1" x14ac:dyDescent="0.2"/>
    <row r="41" s="29" customFormat="1" x14ac:dyDescent="0.2"/>
    <row r="42" s="29" customFormat="1" x14ac:dyDescent="0.2"/>
    <row r="43" s="29" customFormat="1" x14ac:dyDescent="0.2"/>
    <row r="44" s="29" customFormat="1" x14ac:dyDescent="0.2"/>
    <row r="45" s="29" customFormat="1" x14ac:dyDescent="0.2"/>
    <row r="46" s="29" customFormat="1" x14ac:dyDescent="0.2"/>
    <row r="47" s="29" customFormat="1" x14ac:dyDescent="0.2"/>
    <row r="48" s="29" customFormat="1" x14ac:dyDescent="0.2"/>
    <row r="49" s="29" customFormat="1" x14ac:dyDescent="0.2"/>
    <row r="50" s="29" customFormat="1" x14ac:dyDescent="0.2"/>
    <row r="51" s="29" customFormat="1" x14ac:dyDescent="0.2"/>
    <row r="52" s="29" customFormat="1" x14ac:dyDescent="0.2"/>
    <row r="53" s="29" customFormat="1" x14ac:dyDescent="0.2"/>
    <row r="54" s="29" customFormat="1" x14ac:dyDescent="0.2"/>
    <row r="55" s="29" customFormat="1" x14ac:dyDescent="0.2"/>
    <row r="56" s="29" customFormat="1" x14ac:dyDescent="0.2"/>
    <row r="57" s="29" customFormat="1" x14ac:dyDescent="0.2"/>
    <row r="58" s="29" customFormat="1" x14ac:dyDescent="0.2"/>
    <row r="59" s="29" customFormat="1" x14ac:dyDescent="0.2"/>
    <row r="60" s="29" customFormat="1" x14ac:dyDescent="0.2"/>
    <row r="61" s="29" customFormat="1" x14ac:dyDescent="0.2"/>
    <row r="62" s="29" customFormat="1" x14ac:dyDescent="0.2"/>
    <row r="63" s="29" customFormat="1" x14ac:dyDescent="0.2"/>
    <row r="64" s="29" customFormat="1" x14ac:dyDescent="0.2"/>
    <row r="65" s="29" customFormat="1" x14ac:dyDescent="0.2"/>
    <row r="66" s="29" customFormat="1" x14ac:dyDescent="0.2"/>
    <row r="67" s="29" customFormat="1" x14ac:dyDescent="0.2"/>
    <row r="68" s="29" customFormat="1" x14ac:dyDescent="0.2"/>
    <row r="69" s="29" customFormat="1" x14ac:dyDescent="0.2"/>
    <row r="70" s="29" customFormat="1" x14ac:dyDescent="0.2"/>
    <row r="71" s="29" customFormat="1" x14ac:dyDescent="0.2"/>
    <row r="72" s="29" customFormat="1" x14ac:dyDescent="0.2"/>
    <row r="73" s="29" customFormat="1" x14ac:dyDescent="0.2"/>
    <row r="74" s="29" customFormat="1" x14ac:dyDescent="0.2"/>
    <row r="75" s="29" customFormat="1" x14ac:dyDescent="0.2"/>
    <row r="76" s="29" customFormat="1" x14ac:dyDescent="0.2"/>
    <row r="77" s="29" customFormat="1" x14ac:dyDescent="0.2"/>
    <row r="78" s="29" customFormat="1" x14ac:dyDescent="0.2"/>
    <row r="79" s="29" customFormat="1" x14ac:dyDescent="0.2"/>
    <row r="80" s="29" customFormat="1" x14ac:dyDescent="0.2"/>
    <row r="81" s="29" customFormat="1" x14ac:dyDescent="0.2"/>
    <row r="82" s="29" customFormat="1" x14ac:dyDescent="0.2"/>
    <row r="83" s="29" customFormat="1" x14ac:dyDescent="0.2"/>
    <row r="84" s="29" customFormat="1" x14ac:dyDescent="0.2"/>
    <row r="85" s="29" customFormat="1" x14ac:dyDescent="0.2"/>
    <row r="86" s="29" customFormat="1" x14ac:dyDescent="0.2"/>
    <row r="87" s="29" customFormat="1" x14ac:dyDescent="0.2"/>
    <row r="88" s="29" customFormat="1" x14ac:dyDescent="0.2"/>
    <row r="89" s="29" customFormat="1" x14ac:dyDescent="0.2"/>
    <row r="90" s="29" customFormat="1" x14ac:dyDescent="0.2"/>
    <row r="91" s="29" customFormat="1" x14ac:dyDescent="0.2"/>
    <row r="92" s="29" customFormat="1" x14ac:dyDescent="0.2"/>
    <row r="93" s="29" customFormat="1" x14ac:dyDescent="0.2"/>
    <row r="94" s="29" customFormat="1" x14ac:dyDescent="0.2"/>
    <row r="95" s="29" customFormat="1" x14ac:dyDescent="0.2"/>
    <row r="96" s="29" customFormat="1" x14ac:dyDescent="0.2"/>
    <row r="97" s="29" customFormat="1" x14ac:dyDescent="0.2"/>
    <row r="98" s="29" customFormat="1" x14ac:dyDescent="0.2"/>
    <row r="99" s="29" customFormat="1" x14ac:dyDescent="0.2"/>
    <row r="100" s="29" customFormat="1" x14ac:dyDescent="0.2"/>
    <row r="101" s="29" customFormat="1" x14ac:dyDescent="0.2"/>
    <row r="102" s="29" customFormat="1" x14ac:dyDescent="0.2"/>
    <row r="103" s="29" customFormat="1" x14ac:dyDescent="0.2"/>
    <row r="104" s="29" customFormat="1" x14ac:dyDescent="0.2"/>
    <row r="105" s="29" customFormat="1" x14ac:dyDescent="0.2"/>
    <row r="106" s="29" customFormat="1" x14ac:dyDescent="0.2"/>
    <row r="107" s="29" customFormat="1" x14ac:dyDescent="0.2"/>
    <row r="108" s="29" customFormat="1" x14ac:dyDescent="0.2"/>
    <row r="109" s="29" customFormat="1" x14ac:dyDescent="0.2"/>
    <row r="110" s="29" customFormat="1" x14ac:dyDescent="0.2"/>
    <row r="111" s="29" customFormat="1" x14ac:dyDescent="0.2"/>
    <row r="112" s="29" customFormat="1" x14ac:dyDescent="0.2"/>
    <row r="113" s="29" customFormat="1" x14ac:dyDescent="0.2"/>
    <row r="114" s="29" customFormat="1" x14ac:dyDescent="0.2"/>
    <row r="115" s="29" customFormat="1" x14ac:dyDescent="0.2"/>
    <row r="116" s="29" customFormat="1" x14ac:dyDescent="0.2"/>
    <row r="117" s="29" customFormat="1" x14ac:dyDescent="0.2"/>
    <row r="118" s="29" customFormat="1" x14ac:dyDescent="0.2"/>
    <row r="119" s="29" customFormat="1" x14ac:dyDescent="0.2"/>
    <row r="120" s="29" customFormat="1" x14ac:dyDescent="0.2"/>
    <row r="121" s="29" customFormat="1" x14ac:dyDescent="0.2"/>
    <row r="122" s="29" customFormat="1" x14ac:dyDescent="0.2"/>
    <row r="123" s="29" customFormat="1" x14ac:dyDescent="0.2"/>
    <row r="124" s="29" customFormat="1" x14ac:dyDescent="0.2"/>
    <row r="125" s="29" customFormat="1" x14ac:dyDescent="0.2"/>
    <row r="126" s="29" customFormat="1" x14ac:dyDescent="0.2"/>
    <row r="127" s="29" customFormat="1" x14ac:dyDescent="0.2"/>
    <row r="128" s="29" customFormat="1" x14ac:dyDescent="0.2"/>
    <row r="129" s="29" customFormat="1" x14ac:dyDescent="0.2"/>
    <row r="130" s="29" customFormat="1" x14ac:dyDescent="0.2"/>
    <row r="131" s="29" customFormat="1" x14ac:dyDescent="0.2"/>
    <row r="132" s="29" customFormat="1" x14ac:dyDescent="0.2"/>
    <row r="133" s="29" customFormat="1" x14ac:dyDescent="0.2"/>
    <row r="134" s="29" customFormat="1" x14ac:dyDescent="0.2"/>
    <row r="135" s="29" customFormat="1" x14ac:dyDescent="0.2"/>
    <row r="136" s="29" customFormat="1" x14ac:dyDescent="0.2"/>
    <row r="137" s="29" customFormat="1" x14ac:dyDescent="0.2"/>
    <row r="138" s="29" customFormat="1" x14ac:dyDescent="0.2"/>
    <row r="139" s="29" customFormat="1" x14ac:dyDescent="0.2"/>
    <row r="140" s="29" customFormat="1" x14ac:dyDescent="0.2"/>
    <row r="141" s="29" customFormat="1" x14ac:dyDescent="0.2"/>
    <row r="142" s="29" customFormat="1" x14ac:dyDescent="0.2"/>
    <row r="143" s="29" customFormat="1" x14ac:dyDescent="0.2"/>
    <row r="144" s="29" customFormat="1" x14ac:dyDescent="0.2"/>
    <row r="145" s="29" customFormat="1" x14ac:dyDescent="0.2"/>
  </sheetData>
  <mergeCells count="27">
    <mergeCell ref="F8:G8"/>
    <mergeCell ref="A6:H6"/>
    <mergeCell ref="F7:G7"/>
    <mergeCell ref="A1:H1"/>
    <mergeCell ref="A2:H2"/>
    <mergeCell ref="A3:H3"/>
    <mergeCell ref="F4:G4"/>
    <mergeCell ref="F5:G5"/>
    <mergeCell ref="A16:E16"/>
    <mergeCell ref="F16:H16"/>
    <mergeCell ref="A9:D9"/>
    <mergeCell ref="F9:G15"/>
    <mergeCell ref="H9:H15"/>
    <mergeCell ref="A10:D10"/>
    <mergeCell ref="A11:D11"/>
    <mergeCell ref="A12:D12"/>
    <mergeCell ref="A15:D15"/>
    <mergeCell ref="A20:E20"/>
    <mergeCell ref="F20:H20"/>
    <mergeCell ref="A21:E21"/>
    <mergeCell ref="F21:H21"/>
    <mergeCell ref="A17:E17"/>
    <mergeCell ref="F17:H17"/>
    <mergeCell ref="A18:E18"/>
    <mergeCell ref="F18:H18"/>
    <mergeCell ref="A19:E19"/>
    <mergeCell ref="F19:H19"/>
  </mergeCells>
  <hyperlinks>
    <hyperlink ref="F20" r:id="rId1"/>
    <hyperlink ref="I5" r:id="rId2"/>
    <hyperlink ref="F5:G5" r:id="rId3" display="n1 viaticos navarrete"/>
    <hyperlink ref="I10" r:id="rId4"/>
    <hyperlink ref="H9:H15" r:id="rId5" display="Reporte del Gasto de Viaticos "/>
  </hyperlinks>
  <printOptions horizontalCentered="1" verticalCentered="1"/>
  <pageMargins left="0" right="0" top="0" bottom="0" header="0" footer="0"/>
  <pageSetup paperSize="9" scale="65" orientation="landscape" r:id="rId6"/>
  <headerFooter>
    <oddHeader>&amp;R&amp;G</oddHeader>
    <oddFooter>&amp;L&amp;P de &amp;N&amp;C&amp;"Arial,Negrita"GOBIERNO AUTÓNOMO DESCENTRALIZADO MUNICIPAL DE PEDRO MONCAYO&amp;RLiteral n.- Viáticos, informes de trabajo y justificativos</oddFooter>
  </headerFooter>
  <legacyDrawingHF r:id="rId7"/>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8">
    <pageSetUpPr fitToPage="1"/>
  </sheetPr>
  <dimension ref="A1:BU137"/>
  <sheetViews>
    <sheetView topLeftCell="A4" workbookViewId="0">
      <selection activeCell="E9" sqref="E9:H9"/>
    </sheetView>
  </sheetViews>
  <sheetFormatPr baseColWidth="10" defaultRowHeight="12.75" x14ac:dyDescent="0.2"/>
  <cols>
    <col min="1" max="1" width="31" customWidth="1"/>
    <col min="2" max="2" width="27.28515625" customWidth="1"/>
    <col min="3" max="3" width="6" customWidth="1"/>
    <col min="4" max="6" width="14.5703125" customWidth="1"/>
    <col min="7" max="7" width="43.42578125" customWidth="1"/>
    <col min="8" max="8" width="29.85546875" customWidth="1"/>
    <col min="10" max="33" width="11.42578125" style="29"/>
  </cols>
  <sheetData>
    <row r="1" spans="1:73" ht="30" customHeight="1" x14ac:dyDescent="0.2">
      <c r="A1" s="465" t="s">
        <v>20</v>
      </c>
      <c r="B1" s="465"/>
      <c r="C1" s="465"/>
      <c r="D1" s="465"/>
      <c r="E1" s="465"/>
      <c r="F1" s="465"/>
      <c r="G1" s="465"/>
      <c r="H1" s="465"/>
      <c r="I1" s="29"/>
    </row>
    <row r="2" spans="1:73" ht="29.25" customHeight="1" x14ac:dyDescent="0.2">
      <c r="A2" s="465" t="s">
        <v>214</v>
      </c>
      <c r="B2" s="465"/>
      <c r="C2" s="465"/>
      <c r="D2" s="465"/>
      <c r="E2" s="465"/>
      <c r="F2" s="465"/>
      <c r="G2" s="465"/>
      <c r="H2" s="465"/>
      <c r="I2" s="29"/>
    </row>
    <row r="3" spans="1:73" s="29" customFormat="1" ht="49.5" customHeight="1" x14ac:dyDescent="0.2">
      <c r="A3" s="30" t="s">
        <v>215</v>
      </c>
      <c r="B3" s="730" t="s">
        <v>216</v>
      </c>
      <c r="C3" s="730"/>
      <c r="D3" s="730"/>
      <c r="E3" s="730" t="s">
        <v>217</v>
      </c>
      <c r="F3" s="730"/>
      <c r="G3" s="730"/>
      <c r="H3" s="30" t="s">
        <v>218</v>
      </c>
    </row>
    <row r="4" spans="1:73" s="110" customFormat="1" ht="36" customHeight="1" x14ac:dyDescent="0.25">
      <c r="A4" s="152" t="s">
        <v>1096</v>
      </c>
      <c r="B4" s="731" t="s">
        <v>1097</v>
      </c>
      <c r="C4" s="732"/>
      <c r="D4" s="733"/>
      <c r="E4" s="734" t="s">
        <v>1098</v>
      </c>
      <c r="F4" s="735"/>
      <c r="G4" s="735"/>
      <c r="H4" s="147" t="s">
        <v>1099</v>
      </c>
    </row>
    <row r="5" spans="1:73" s="29" customFormat="1" ht="38.25" customHeight="1" x14ac:dyDescent="0.2">
      <c r="A5" s="736" t="s">
        <v>219</v>
      </c>
      <c r="B5" s="736"/>
      <c r="C5" s="736"/>
      <c r="D5" s="736"/>
      <c r="E5" s="736"/>
      <c r="F5" s="736"/>
      <c r="G5" s="736"/>
      <c r="H5" s="736"/>
    </row>
    <row r="6" spans="1:73" s="29" customFormat="1" ht="88.5" customHeight="1" x14ac:dyDescent="0.2">
      <c r="A6" s="30" t="s">
        <v>220</v>
      </c>
      <c r="B6" s="730" t="s">
        <v>221</v>
      </c>
      <c r="C6" s="730"/>
      <c r="D6" s="30" t="s">
        <v>218</v>
      </c>
      <c r="E6" s="30" t="s">
        <v>222</v>
      </c>
      <c r="F6" s="30" t="s">
        <v>223</v>
      </c>
      <c r="G6" s="30" t="s">
        <v>224</v>
      </c>
      <c r="H6" s="30" t="s">
        <v>225</v>
      </c>
    </row>
    <row r="7" spans="1:73" s="110" customFormat="1" ht="36" customHeight="1" x14ac:dyDescent="0.25">
      <c r="A7" s="380" t="s">
        <v>1902</v>
      </c>
      <c r="B7" s="731" t="s">
        <v>1103</v>
      </c>
      <c r="C7" s="733"/>
      <c r="D7" s="147" t="s">
        <v>1102</v>
      </c>
      <c r="E7" s="148">
        <v>127</v>
      </c>
      <c r="F7" s="153">
        <v>171004</v>
      </c>
      <c r="G7" s="439" t="s">
        <v>2069</v>
      </c>
      <c r="H7" s="438" t="s">
        <v>1899</v>
      </c>
    </row>
    <row r="8" spans="1:73" ht="30" customHeight="1" x14ac:dyDescent="0.2">
      <c r="A8" s="464" t="s">
        <v>0</v>
      </c>
      <c r="B8" s="464"/>
      <c r="C8" s="464"/>
      <c r="D8" s="464"/>
      <c r="E8" s="715">
        <v>43039</v>
      </c>
      <c r="F8" s="714"/>
      <c r="G8" s="714"/>
      <c r="H8" s="714"/>
      <c r="I8" s="33"/>
      <c r="J8" s="33"/>
      <c r="K8" s="33"/>
      <c r="L8" s="33"/>
      <c r="M8" s="33"/>
      <c r="N8" s="33"/>
      <c r="O8" s="33"/>
      <c r="P8" s="33"/>
      <c r="Q8" s="33"/>
      <c r="R8" s="33"/>
      <c r="S8" s="33"/>
      <c r="T8" s="33"/>
      <c r="U8" s="33"/>
      <c r="V8" s="33"/>
      <c r="W8" s="33"/>
      <c r="X8" s="33"/>
      <c r="Y8" s="33"/>
      <c r="Z8" s="33"/>
      <c r="AA8" s="33"/>
      <c r="AB8" s="33"/>
      <c r="AC8" s="33"/>
      <c r="AD8" s="33"/>
      <c r="AE8" s="33"/>
      <c r="AF8" s="33"/>
      <c r="AG8" s="33"/>
      <c r="AH8" s="35"/>
      <c r="AI8" s="35"/>
      <c r="AJ8" s="35"/>
      <c r="AK8" s="35"/>
      <c r="AL8" s="35"/>
      <c r="AM8" s="35"/>
      <c r="AN8" s="35"/>
      <c r="AO8" s="35"/>
      <c r="AP8" s="35"/>
      <c r="AQ8" s="35"/>
      <c r="AR8" s="35"/>
      <c r="AS8" s="35"/>
      <c r="AT8" s="35"/>
      <c r="AU8" s="35"/>
      <c r="AV8" s="35"/>
      <c r="AW8" s="35"/>
      <c r="AX8" s="35"/>
      <c r="AY8" s="35"/>
      <c r="AZ8" s="35"/>
      <c r="BA8" s="35"/>
      <c r="BB8" s="35"/>
      <c r="BC8" s="35"/>
      <c r="BD8" s="35"/>
      <c r="BE8" s="35"/>
      <c r="BF8" s="35"/>
      <c r="BG8" s="35"/>
      <c r="BH8" s="35"/>
      <c r="BI8" s="35"/>
      <c r="BJ8" s="35"/>
      <c r="BK8" s="35"/>
      <c r="BL8" s="35"/>
      <c r="BM8" s="35"/>
      <c r="BN8" s="35"/>
      <c r="BO8" s="35"/>
      <c r="BP8" s="35"/>
      <c r="BQ8" s="35"/>
      <c r="BR8" s="35"/>
      <c r="BS8" s="35"/>
      <c r="BT8" s="35"/>
      <c r="BU8" s="35"/>
    </row>
    <row r="9" spans="1:73" ht="30.75" customHeight="1" x14ac:dyDescent="0.2">
      <c r="A9" s="464" t="s">
        <v>17</v>
      </c>
      <c r="B9" s="464"/>
      <c r="C9" s="464"/>
      <c r="D9" s="464"/>
      <c r="E9" s="714" t="s">
        <v>10</v>
      </c>
      <c r="F9" s="714"/>
      <c r="G9" s="714"/>
      <c r="H9" s="714"/>
      <c r="I9" s="33"/>
      <c r="J9" s="33"/>
      <c r="K9" s="33"/>
      <c r="L9" s="33"/>
      <c r="M9" s="33"/>
      <c r="N9" s="33"/>
      <c r="O9" s="33"/>
      <c r="P9" s="33"/>
      <c r="Q9" s="33"/>
      <c r="R9" s="33"/>
      <c r="S9" s="33"/>
      <c r="T9" s="33"/>
      <c r="U9" s="33"/>
      <c r="V9" s="33"/>
      <c r="W9" s="33"/>
      <c r="X9" s="33"/>
      <c r="Y9" s="33"/>
      <c r="Z9" s="33"/>
      <c r="AA9" s="33"/>
      <c r="AB9" s="33"/>
      <c r="AC9" s="33"/>
      <c r="AD9" s="33"/>
      <c r="AE9" s="33"/>
      <c r="AF9" s="33"/>
      <c r="AG9" s="33"/>
      <c r="AH9" s="35"/>
      <c r="AI9" s="35"/>
      <c r="AJ9" s="35"/>
      <c r="AK9" s="35"/>
      <c r="AL9" s="35"/>
      <c r="AM9" s="35"/>
      <c r="AN9" s="35"/>
      <c r="AO9" s="35"/>
      <c r="AP9" s="35"/>
      <c r="AQ9" s="35"/>
      <c r="AR9" s="35"/>
      <c r="AS9" s="35"/>
      <c r="AT9" s="35"/>
      <c r="AU9" s="35"/>
      <c r="AV9" s="35"/>
      <c r="AW9" s="35"/>
      <c r="AX9" s="35"/>
      <c r="AY9" s="35"/>
      <c r="AZ9" s="35"/>
      <c r="BA9" s="35"/>
      <c r="BB9" s="35"/>
      <c r="BC9" s="35"/>
      <c r="BD9" s="35"/>
      <c r="BE9" s="35"/>
      <c r="BF9" s="35"/>
      <c r="BG9" s="35"/>
      <c r="BH9" s="35"/>
      <c r="BI9" s="35"/>
      <c r="BJ9" s="35"/>
      <c r="BK9" s="35"/>
      <c r="BL9" s="35"/>
      <c r="BM9" s="35"/>
      <c r="BN9" s="35"/>
      <c r="BO9" s="35"/>
      <c r="BP9" s="35"/>
      <c r="BQ9" s="35"/>
      <c r="BR9" s="35"/>
      <c r="BS9" s="35"/>
      <c r="BT9" s="35"/>
      <c r="BU9" s="35"/>
    </row>
    <row r="10" spans="1:73" ht="26.25" customHeight="1" x14ac:dyDescent="0.2">
      <c r="A10" s="464" t="s">
        <v>226</v>
      </c>
      <c r="B10" s="464"/>
      <c r="C10" s="464"/>
      <c r="D10" s="464"/>
      <c r="E10" s="714" t="s">
        <v>1324</v>
      </c>
      <c r="F10" s="714"/>
      <c r="G10" s="714"/>
      <c r="H10" s="714"/>
      <c r="I10" s="33"/>
      <c r="J10" s="33"/>
      <c r="K10" s="33"/>
      <c r="L10" s="33"/>
      <c r="M10" s="33"/>
      <c r="N10" s="33"/>
      <c r="O10" s="33"/>
      <c r="P10" s="33"/>
      <c r="Q10" s="33"/>
      <c r="R10" s="33"/>
      <c r="S10" s="33"/>
      <c r="T10" s="33"/>
      <c r="U10" s="33"/>
      <c r="V10" s="33"/>
      <c r="W10" s="33"/>
      <c r="X10" s="33"/>
      <c r="Y10" s="33"/>
      <c r="Z10" s="33"/>
      <c r="AA10" s="33"/>
      <c r="AB10" s="33"/>
      <c r="AC10" s="33"/>
      <c r="AD10" s="33"/>
      <c r="AE10" s="33"/>
      <c r="AF10" s="33"/>
      <c r="AG10" s="33"/>
      <c r="AH10" s="35"/>
      <c r="AI10" s="35"/>
      <c r="AJ10" s="35"/>
      <c r="AK10" s="35"/>
      <c r="AL10" s="35"/>
      <c r="AM10" s="35"/>
      <c r="AN10" s="35"/>
      <c r="AO10" s="35"/>
      <c r="AP10" s="35"/>
      <c r="AQ10" s="35"/>
      <c r="AR10" s="35"/>
      <c r="AS10" s="35"/>
      <c r="AT10" s="35"/>
      <c r="AU10" s="35"/>
      <c r="AV10" s="35"/>
      <c r="AW10" s="35"/>
      <c r="AX10" s="35"/>
      <c r="AY10" s="35"/>
      <c r="AZ10" s="35"/>
      <c r="BA10" s="35"/>
      <c r="BB10" s="35"/>
      <c r="BC10" s="35"/>
      <c r="BD10" s="35"/>
      <c r="BE10" s="35"/>
      <c r="BF10" s="35"/>
      <c r="BG10" s="35"/>
      <c r="BH10" s="35"/>
      <c r="BI10" s="35"/>
      <c r="BJ10" s="35"/>
      <c r="BK10" s="35"/>
      <c r="BL10" s="35"/>
      <c r="BM10" s="35"/>
      <c r="BN10" s="35"/>
      <c r="BO10" s="35"/>
      <c r="BP10" s="35"/>
      <c r="BQ10" s="35"/>
      <c r="BR10" s="35"/>
      <c r="BS10" s="35"/>
      <c r="BT10" s="35"/>
      <c r="BU10" s="35"/>
    </row>
    <row r="11" spans="1:73" ht="26.25" customHeight="1" x14ac:dyDescent="0.2">
      <c r="A11" s="464" t="s">
        <v>227</v>
      </c>
      <c r="B11" s="464"/>
      <c r="C11" s="464"/>
      <c r="D11" s="464"/>
      <c r="E11" s="714" t="s">
        <v>2070</v>
      </c>
      <c r="F11" s="714"/>
      <c r="G11" s="714"/>
      <c r="H11" s="714"/>
      <c r="I11" s="33"/>
      <c r="J11" s="33"/>
      <c r="K11" s="33"/>
      <c r="L11" s="33"/>
      <c r="M11" s="33"/>
      <c r="N11" s="33"/>
      <c r="O11" s="33"/>
      <c r="P11" s="33"/>
      <c r="Q11" s="33"/>
      <c r="R11" s="33"/>
      <c r="S11" s="33"/>
      <c r="T11" s="33"/>
      <c r="U11" s="33"/>
      <c r="V11" s="33"/>
      <c r="W11" s="33"/>
      <c r="X11" s="33"/>
      <c r="Y11" s="33"/>
      <c r="Z11" s="33"/>
      <c r="AA11" s="33"/>
      <c r="AB11" s="33"/>
      <c r="AC11" s="33"/>
      <c r="AD11" s="33"/>
      <c r="AE11" s="33"/>
      <c r="AF11" s="33"/>
      <c r="AG11" s="33"/>
      <c r="AH11" s="35"/>
      <c r="AI11" s="35"/>
      <c r="AJ11" s="35"/>
      <c r="AK11" s="35"/>
      <c r="AL11" s="35"/>
      <c r="AM11" s="35"/>
      <c r="AN11" s="35"/>
      <c r="AO11" s="35"/>
      <c r="AP11" s="35"/>
      <c r="AQ11" s="35"/>
      <c r="AR11" s="35"/>
      <c r="AS11" s="35"/>
      <c r="AT11" s="35"/>
      <c r="AU11" s="35"/>
      <c r="AV11" s="35"/>
      <c r="AW11" s="35"/>
      <c r="AX11" s="35"/>
      <c r="AY11" s="35"/>
      <c r="AZ11" s="35"/>
      <c r="BA11" s="35"/>
      <c r="BB11" s="35"/>
      <c r="BC11" s="35"/>
      <c r="BD11" s="35"/>
      <c r="BE11" s="35"/>
      <c r="BF11" s="35"/>
      <c r="BG11" s="35"/>
      <c r="BH11" s="35"/>
      <c r="BI11" s="35"/>
      <c r="BJ11" s="35"/>
      <c r="BK11" s="35"/>
      <c r="BL11" s="35"/>
      <c r="BM11" s="35"/>
      <c r="BN11" s="35"/>
      <c r="BO11" s="35"/>
      <c r="BP11" s="35"/>
      <c r="BQ11" s="35"/>
      <c r="BR11" s="35"/>
      <c r="BS11" s="35"/>
      <c r="BT11" s="35"/>
      <c r="BU11" s="35"/>
    </row>
    <row r="12" spans="1:73" ht="26.25" customHeight="1" x14ac:dyDescent="0.2">
      <c r="A12" s="464" t="s">
        <v>1</v>
      </c>
      <c r="B12" s="464"/>
      <c r="C12" s="464"/>
      <c r="D12" s="464"/>
      <c r="E12" s="562" t="s">
        <v>2069</v>
      </c>
      <c r="F12" s="455"/>
      <c r="G12" s="455"/>
      <c r="H12" s="455"/>
      <c r="I12" s="33"/>
      <c r="J12" s="33"/>
      <c r="K12" s="33"/>
      <c r="L12" s="33"/>
      <c r="M12" s="33"/>
      <c r="N12" s="33"/>
      <c r="O12" s="33"/>
      <c r="P12" s="33"/>
      <c r="Q12" s="33"/>
      <c r="R12" s="33"/>
      <c r="S12" s="33"/>
      <c r="T12" s="33"/>
      <c r="U12" s="33"/>
      <c r="V12" s="33"/>
      <c r="W12" s="33"/>
      <c r="X12" s="33"/>
      <c r="Y12" s="33"/>
      <c r="Z12" s="33"/>
      <c r="AA12" s="33"/>
      <c r="AB12" s="33"/>
      <c r="AC12" s="33"/>
      <c r="AD12" s="33"/>
      <c r="AE12" s="33"/>
      <c r="AF12" s="33"/>
      <c r="AG12" s="33"/>
      <c r="AH12" s="35"/>
      <c r="AI12" s="35"/>
      <c r="AJ12" s="35"/>
      <c r="AK12" s="35"/>
      <c r="AL12" s="35"/>
      <c r="AM12" s="35"/>
      <c r="AN12" s="35"/>
      <c r="AO12" s="35"/>
      <c r="AP12" s="35"/>
      <c r="AQ12" s="35"/>
      <c r="AR12" s="35"/>
      <c r="AS12" s="35"/>
      <c r="AT12" s="35"/>
      <c r="AU12" s="35"/>
      <c r="AV12" s="35"/>
      <c r="AW12" s="35"/>
      <c r="AX12" s="35"/>
      <c r="AY12" s="35"/>
      <c r="AZ12" s="35"/>
      <c r="BA12" s="35"/>
      <c r="BB12" s="35"/>
      <c r="BC12" s="35"/>
      <c r="BD12" s="35"/>
      <c r="BE12" s="35"/>
      <c r="BF12" s="35"/>
      <c r="BG12" s="35"/>
      <c r="BH12" s="35"/>
      <c r="BI12" s="35"/>
      <c r="BJ12" s="35"/>
      <c r="BK12" s="35"/>
      <c r="BL12" s="35"/>
      <c r="BM12" s="35"/>
      <c r="BN12" s="35"/>
      <c r="BO12" s="35"/>
      <c r="BP12" s="35"/>
      <c r="BQ12" s="35"/>
      <c r="BR12" s="35"/>
      <c r="BS12" s="35"/>
      <c r="BT12" s="35"/>
      <c r="BU12" s="35"/>
    </row>
    <row r="13" spans="1:73" ht="27" customHeight="1" x14ac:dyDescent="0.2">
      <c r="A13" s="464" t="s">
        <v>2</v>
      </c>
      <c r="B13" s="464"/>
      <c r="C13" s="464"/>
      <c r="D13" s="464"/>
      <c r="E13" s="714" t="s">
        <v>2071</v>
      </c>
      <c r="F13" s="714"/>
      <c r="G13" s="714"/>
      <c r="H13" s="714"/>
      <c r="I13" s="33"/>
      <c r="J13" s="33"/>
      <c r="K13" s="33"/>
      <c r="L13" s="33"/>
      <c r="M13" s="33"/>
      <c r="N13" s="33"/>
      <c r="O13" s="33"/>
      <c r="P13" s="33"/>
      <c r="Q13" s="33"/>
      <c r="R13" s="33"/>
      <c r="S13" s="33"/>
      <c r="T13" s="33"/>
      <c r="U13" s="33"/>
      <c r="V13" s="33"/>
      <c r="W13" s="33"/>
      <c r="X13" s="33"/>
      <c r="Y13" s="33"/>
      <c r="Z13" s="33"/>
      <c r="AA13" s="33"/>
      <c r="AB13" s="33"/>
      <c r="AC13" s="33"/>
      <c r="AD13" s="33"/>
      <c r="AE13" s="33"/>
      <c r="AF13" s="33"/>
      <c r="AG13" s="33"/>
      <c r="AH13" s="35"/>
      <c r="AI13" s="35"/>
      <c r="AJ13" s="35"/>
      <c r="AK13" s="35"/>
      <c r="AL13" s="35"/>
      <c r="AM13" s="35"/>
      <c r="AN13" s="35"/>
      <c r="AO13" s="35"/>
      <c r="AP13" s="35"/>
      <c r="AQ13" s="35"/>
      <c r="AR13" s="35"/>
      <c r="AS13" s="35"/>
      <c r="AT13" s="35"/>
      <c r="AU13" s="35"/>
      <c r="AV13" s="35"/>
      <c r="AW13" s="35"/>
      <c r="AX13" s="35"/>
      <c r="AY13" s="35"/>
      <c r="AZ13" s="35"/>
      <c r="BA13" s="35"/>
      <c r="BB13" s="35"/>
      <c r="BC13" s="35"/>
      <c r="BD13" s="35"/>
      <c r="BE13" s="35"/>
      <c r="BF13" s="35"/>
      <c r="BG13" s="35"/>
      <c r="BH13" s="35"/>
      <c r="BI13" s="35"/>
      <c r="BJ13" s="35"/>
      <c r="BK13" s="35"/>
      <c r="BL13" s="35"/>
      <c r="BM13" s="35"/>
      <c r="BN13" s="35"/>
      <c r="BO13" s="35"/>
      <c r="BP13" s="35"/>
      <c r="BQ13" s="35"/>
      <c r="BR13" s="35"/>
      <c r="BS13" s="35"/>
      <c r="BT13" s="35"/>
      <c r="BU13" s="35"/>
    </row>
    <row r="14" spans="1:73" ht="12.75" customHeight="1" x14ac:dyDescent="0.2">
      <c r="A14" s="17"/>
      <c r="B14" s="17"/>
      <c r="C14" s="17"/>
      <c r="D14" s="17"/>
      <c r="E14" s="17"/>
      <c r="F14" s="17"/>
      <c r="G14" s="17"/>
      <c r="H14" s="43"/>
      <c r="I14" s="29"/>
    </row>
    <row r="15" spans="1:73" s="29" customFormat="1" x14ac:dyDescent="0.2"/>
    <row r="16" spans="1:73" s="29" customFormat="1" x14ac:dyDescent="0.2"/>
    <row r="17" s="29" customFormat="1" x14ac:dyDescent="0.2"/>
    <row r="18" s="29" customFormat="1" x14ac:dyDescent="0.2"/>
    <row r="19" s="29" customFormat="1" x14ac:dyDescent="0.2"/>
    <row r="20" s="29" customFormat="1" x14ac:dyDescent="0.2"/>
    <row r="21" s="29" customFormat="1" x14ac:dyDescent="0.2"/>
    <row r="22" s="29" customFormat="1" x14ac:dyDescent="0.2"/>
    <row r="23" s="29" customFormat="1" x14ac:dyDescent="0.2"/>
    <row r="24" s="29" customFormat="1" x14ac:dyDescent="0.2"/>
    <row r="25" s="29" customFormat="1" x14ac:dyDescent="0.2"/>
    <row r="26" s="29" customFormat="1" x14ac:dyDescent="0.2"/>
    <row r="27" s="29" customFormat="1" x14ac:dyDescent="0.2"/>
    <row r="28" s="29" customFormat="1" x14ac:dyDescent="0.2"/>
    <row r="29" s="29" customFormat="1" x14ac:dyDescent="0.2"/>
    <row r="30" s="29" customFormat="1" x14ac:dyDescent="0.2"/>
    <row r="31" s="29" customFormat="1" x14ac:dyDescent="0.2"/>
    <row r="32" s="29" customFormat="1" x14ac:dyDescent="0.2"/>
    <row r="33" s="29" customFormat="1" x14ac:dyDescent="0.2"/>
    <row r="34" s="29" customFormat="1" x14ac:dyDescent="0.2"/>
    <row r="35" s="29" customFormat="1" x14ac:dyDescent="0.2"/>
    <row r="36" s="29" customFormat="1" x14ac:dyDescent="0.2"/>
    <row r="37" s="29" customFormat="1" x14ac:dyDescent="0.2"/>
    <row r="38" s="29" customFormat="1" x14ac:dyDescent="0.2"/>
    <row r="39" s="29" customFormat="1" x14ac:dyDescent="0.2"/>
    <row r="40" s="29" customFormat="1" x14ac:dyDescent="0.2"/>
    <row r="41" s="29" customFormat="1" x14ac:dyDescent="0.2"/>
    <row r="42" s="29" customFormat="1" x14ac:dyDescent="0.2"/>
    <row r="43" s="29" customFormat="1" x14ac:dyDescent="0.2"/>
    <row r="44" s="29" customFormat="1" x14ac:dyDescent="0.2"/>
    <row r="45" s="29" customFormat="1" x14ac:dyDescent="0.2"/>
    <row r="46" s="29" customFormat="1" x14ac:dyDescent="0.2"/>
    <row r="47" s="29" customFormat="1" x14ac:dyDescent="0.2"/>
    <row r="48" s="29" customFormat="1" x14ac:dyDescent="0.2"/>
    <row r="49" s="29" customFormat="1" x14ac:dyDescent="0.2"/>
    <row r="50" s="29" customFormat="1" x14ac:dyDescent="0.2"/>
    <row r="51" s="29" customFormat="1" x14ac:dyDescent="0.2"/>
    <row r="52" s="29" customFormat="1" x14ac:dyDescent="0.2"/>
    <row r="53" s="29" customFormat="1" x14ac:dyDescent="0.2"/>
    <row r="54" s="29" customFormat="1" x14ac:dyDescent="0.2"/>
    <row r="55" s="29" customFormat="1" x14ac:dyDescent="0.2"/>
    <row r="56" s="29" customFormat="1" x14ac:dyDescent="0.2"/>
    <row r="57" s="29" customFormat="1" x14ac:dyDescent="0.2"/>
    <row r="58" s="29" customFormat="1" x14ac:dyDescent="0.2"/>
    <row r="59" s="29" customFormat="1" x14ac:dyDescent="0.2"/>
    <row r="60" s="29" customFormat="1" x14ac:dyDescent="0.2"/>
    <row r="61" s="29" customFormat="1" x14ac:dyDescent="0.2"/>
    <row r="62" s="29" customFormat="1" x14ac:dyDescent="0.2"/>
    <row r="63" s="29" customFormat="1" x14ac:dyDescent="0.2"/>
    <row r="64" s="29" customFormat="1" x14ac:dyDescent="0.2"/>
    <row r="65" s="29" customFormat="1" x14ac:dyDescent="0.2"/>
    <row r="66" s="29" customFormat="1" x14ac:dyDescent="0.2"/>
    <row r="67" s="29" customFormat="1" x14ac:dyDescent="0.2"/>
    <row r="68" s="29" customFormat="1" x14ac:dyDescent="0.2"/>
    <row r="69" s="29" customFormat="1" x14ac:dyDescent="0.2"/>
    <row r="70" s="29" customFormat="1" x14ac:dyDescent="0.2"/>
    <row r="71" s="29" customFormat="1" x14ac:dyDescent="0.2"/>
    <row r="72" s="29" customFormat="1" x14ac:dyDescent="0.2"/>
    <row r="73" s="29" customFormat="1" x14ac:dyDescent="0.2"/>
    <row r="74" s="29" customFormat="1" x14ac:dyDescent="0.2"/>
    <row r="75" s="29" customFormat="1" x14ac:dyDescent="0.2"/>
    <row r="76" s="29" customFormat="1" x14ac:dyDescent="0.2"/>
    <row r="77" s="29" customFormat="1" x14ac:dyDescent="0.2"/>
    <row r="78" s="29" customFormat="1" x14ac:dyDescent="0.2"/>
    <row r="79" s="29" customFormat="1" x14ac:dyDescent="0.2"/>
    <row r="80" s="29" customFormat="1" x14ac:dyDescent="0.2"/>
    <row r="81" s="29" customFormat="1" x14ac:dyDescent="0.2"/>
    <row r="82" s="29" customFormat="1" x14ac:dyDescent="0.2"/>
    <row r="83" s="29" customFormat="1" x14ac:dyDescent="0.2"/>
    <row r="84" s="29" customFormat="1" x14ac:dyDescent="0.2"/>
    <row r="85" s="29" customFormat="1" x14ac:dyDescent="0.2"/>
    <row r="86" s="29" customFormat="1" x14ac:dyDescent="0.2"/>
    <row r="87" s="29" customFormat="1" x14ac:dyDescent="0.2"/>
    <row r="88" s="29" customFormat="1" x14ac:dyDescent="0.2"/>
    <row r="89" s="29" customFormat="1" x14ac:dyDescent="0.2"/>
    <row r="90" s="29" customFormat="1" x14ac:dyDescent="0.2"/>
    <row r="91" s="29" customFormat="1" x14ac:dyDescent="0.2"/>
    <row r="92" s="29" customFormat="1" x14ac:dyDescent="0.2"/>
    <row r="93" s="29" customFormat="1" x14ac:dyDescent="0.2"/>
    <row r="94" s="29" customFormat="1" x14ac:dyDescent="0.2"/>
    <row r="95" s="29" customFormat="1" x14ac:dyDescent="0.2"/>
    <row r="96" s="29" customFormat="1" x14ac:dyDescent="0.2"/>
    <row r="97" s="29" customFormat="1" x14ac:dyDescent="0.2"/>
    <row r="98" s="29" customFormat="1" x14ac:dyDescent="0.2"/>
    <row r="99" s="29" customFormat="1" x14ac:dyDescent="0.2"/>
    <row r="100" s="29" customFormat="1" x14ac:dyDescent="0.2"/>
    <row r="101" s="29" customFormat="1" x14ac:dyDescent="0.2"/>
    <row r="102" s="29" customFormat="1" x14ac:dyDescent="0.2"/>
    <row r="103" s="29" customFormat="1" x14ac:dyDescent="0.2"/>
    <row r="104" s="29" customFormat="1" x14ac:dyDescent="0.2"/>
    <row r="105" s="29" customFormat="1" x14ac:dyDescent="0.2"/>
    <row r="106" s="29" customFormat="1" x14ac:dyDescent="0.2"/>
    <row r="107" s="29" customFormat="1" x14ac:dyDescent="0.2"/>
    <row r="108" s="29" customFormat="1" x14ac:dyDescent="0.2"/>
    <row r="109" s="29" customFormat="1" x14ac:dyDescent="0.2"/>
    <row r="110" s="29" customFormat="1" x14ac:dyDescent="0.2"/>
    <row r="111" s="29" customFormat="1" x14ac:dyDescent="0.2"/>
    <row r="112" s="29" customFormat="1" x14ac:dyDescent="0.2"/>
    <row r="113" s="29" customFormat="1" x14ac:dyDescent="0.2"/>
    <row r="114" s="29" customFormat="1" x14ac:dyDescent="0.2"/>
    <row r="115" s="29" customFormat="1" x14ac:dyDescent="0.2"/>
    <row r="116" s="29" customFormat="1" x14ac:dyDescent="0.2"/>
    <row r="117" s="29" customFormat="1" x14ac:dyDescent="0.2"/>
    <row r="118" s="29" customFormat="1" x14ac:dyDescent="0.2"/>
    <row r="119" s="29" customFormat="1" x14ac:dyDescent="0.2"/>
    <row r="120" s="29" customFormat="1" x14ac:dyDescent="0.2"/>
    <row r="121" s="29" customFormat="1" x14ac:dyDescent="0.2"/>
    <row r="122" s="29" customFormat="1" x14ac:dyDescent="0.2"/>
    <row r="123" s="29" customFormat="1" x14ac:dyDescent="0.2"/>
    <row r="124" s="29" customFormat="1" x14ac:dyDescent="0.2"/>
    <row r="125" s="29" customFormat="1" x14ac:dyDescent="0.2"/>
    <row r="126" s="29" customFormat="1" x14ac:dyDescent="0.2"/>
    <row r="127" s="29" customFormat="1" x14ac:dyDescent="0.2"/>
    <row r="128" s="29" customFormat="1" x14ac:dyDescent="0.2"/>
    <row r="129" s="29" customFormat="1" x14ac:dyDescent="0.2"/>
    <row r="130" s="29" customFormat="1" x14ac:dyDescent="0.2"/>
    <row r="131" s="29" customFormat="1" x14ac:dyDescent="0.2"/>
    <row r="132" s="29" customFormat="1" x14ac:dyDescent="0.2"/>
    <row r="133" s="29" customFormat="1" x14ac:dyDescent="0.2"/>
    <row r="134" s="29" customFormat="1" x14ac:dyDescent="0.2"/>
    <row r="135" s="29" customFormat="1" x14ac:dyDescent="0.2"/>
    <row r="136" s="29" customFormat="1" x14ac:dyDescent="0.2"/>
    <row r="137" s="29" customFormat="1" x14ac:dyDescent="0.2"/>
  </sheetData>
  <mergeCells count="21">
    <mergeCell ref="A9:D9"/>
    <mergeCell ref="E9:H9"/>
    <mergeCell ref="A1:H1"/>
    <mergeCell ref="A2:H2"/>
    <mergeCell ref="B3:D3"/>
    <mergeCell ref="E3:G3"/>
    <mergeCell ref="B4:D4"/>
    <mergeCell ref="E4:G4"/>
    <mergeCell ref="A5:H5"/>
    <mergeCell ref="B6:C6"/>
    <mergeCell ref="B7:C7"/>
    <mergeCell ref="A8:D8"/>
    <mergeCell ref="E8:H8"/>
    <mergeCell ref="A13:D13"/>
    <mergeCell ref="E13:H13"/>
    <mergeCell ref="A10:D10"/>
    <mergeCell ref="E10:H10"/>
    <mergeCell ref="A11:D11"/>
    <mergeCell ref="E11:H11"/>
    <mergeCell ref="A12:D12"/>
    <mergeCell ref="E12:H12"/>
  </mergeCells>
  <hyperlinks>
    <hyperlink ref="E4" r:id="rId1"/>
    <hyperlink ref="G7" r:id="rId2"/>
    <hyperlink ref="E12" r:id="rId3"/>
    <hyperlink ref="H7" r:id="rId4"/>
  </hyperlinks>
  <printOptions horizontalCentered="1" verticalCentered="1"/>
  <pageMargins left="0" right="0" top="0" bottom="0" header="0" footer="0"/>
  <pageSetup paperSize="9" scale="81" orientation="landscape" r:id="rId5"/>
  <headerFooter>
    <oddHeader>&amp;R&amp;G</oddHeader>
    <oddFooter>&amp;L&amp;P de &amp;N&amp;C&amp;"Arial,Negrita"GOBIERNO AUTÓNOMO DESCENTRALIZADO MUNICIPAL DE PEDRO MONCAYO&amp;RLiteral o.- Responsable de atender la información pública</oddFooter>
  </headerFooter>
  <legacyDrawingHF r:id="rId6"/>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19">
    <pageSetUpPr fitToPage="1"/>
  </sheetPr>
  <dimension ref="A1:M218"/>
  <sheetViews>
    <sheetView topLeftCell="A40" zoomScale="70" zoomScaleNormal="70" workbookViewId="0">
      <selection activeCell="D70" sqref="D70"/>
    </sheetView>
  </sheetViews>
  <sheetFormatPr baseColWidth="10" defaultRowHeight="12.75" x14ac:dyDescent="0.2"/>
  <cols>
    <col min="1" max="1" width="31.7109375" customWidth="1"/>
    <col min="2" max="2" width="26" customWidth="1"/>
    <col min="3" max="3" width="20.42578125" customWidth="1"/>
    <col min="4" max="4" width="102.5703125" style="413" customWidth="1"/>
    <col min="5" max="5" width="17.5703125" customWidth="1"/>
    <col min="6" max="6" width="28.5703125" customWidth="1"/>
    <col min="7" max="7" width="39.7109375" customWidth="1"/>
    <col min="9" max="9" width="30" customWidth="1"/>
  </cols>
  <sheetData>
    <row r="1" spans="1:13" ht="28.5" customHeight="1" x14ac:dyDescent="0.2">
      <c r="A1" s="465" t="s">
        <v>20</v>
      </c>
      <c r="B1" s="465"/>
      <c r="C1" s="465"/>
      <c r="D1" s="465"/>
      <c r="E1" s="465"/>
      <c r="F1" s="465"/>
      <c r="G1" s="465"/>
      <c r="H1" s="29"/>
      <c r="I1" s="29"/>
      <c r="J1" s="29"/>
      <c r="K1" s="29"/>
      <c r="L1" s="29"/>
      <c r="M1" s="29"/>
    </row>
    <row r="2" spans="1:13" s="13" customFormat="1" ht="35.25" customHeight="1" x14ac:dyDescent="0.3">
      <c r="A2" s="465" t="s">
        <v>228</v>
      </c>
      <c r="B2" s="465"/>
      <c r="C2" s="465"/>
      <c r="D2" s="465"/>
      <c r="E2" s="465"/>
      <c r="F2" s="465"/>
      <c r="G2" s="465"/>
      <c r="H2" s="12"/>
      <c r="I2" s="12"/>
      <c r="J2" s="12"/>
      <c r="K2" s="12"/>
      <c r="L2" s="12"/>
      <c r="M2" s="12"/>
    </row>
    <row r="3" spans="1:13" s="13" customFormat="1" ht="35.25" customHeight="1" x14ac:dyDescent="0.3">
      <c r="A3" s="465" t="s">
        <v>229</v>
      </c>
      <c r="B3" s="465"/>
      <c r="C3" s="465"/>
      <c r="D3" s="465"/>
      <c r="E3" s="465"/>
      <c r="F3" s="465"/>
      <c r="G3" s="465"/>
      <c r="H3" s="12"/>
      <c r="I3" s="12"/>
      <c r="J3" s="12"/>
      <c r="K3" s="12"/>
      <c r="L3" s="12"/>
      <c r="M3" s="12"/>
    </row>
    <row r="4" spans="1:13" s="13" customFormat="1" ht="35.25" customHeight="1" x14ac:dyDescent="0.3">
      <c r="A4" s="736" t="s">
        <v>230</v>
      </c>
      <c r="B4" s="736"/>
      <c r="C4" s="736"/>
      <c r="D4" s="736"/>
      <c r="E4" s="736" t="s">
        <v>231</v>
      </c>
      <c r="F4" s="736"/>
      <c r="G4" s="736"/>
      <c r="H4" s="12"/>
      <c r="I4" s="12"/>
      <c r="J4" s="12"/>
      <c r="K4" s="12"/>
      <c r="L4" s="12"/>
      <c r="M4" s="12"/>
    </row>
    <row r="5" spans="1:13" s="111" customFormat="1" ht="31.5" customHeight="1" x14ac:dyDescent="0.25">
      <c r="A5" s="739" t="s">
        <v>232</v>
      </c>
      <c r="B5" s="739"/>
      <c r="C5" s="739"/>
      <c r="D5" s="739"/>
      <c r="E5" s="741" t="s">
        <v>233</v>
      </c>
      <c r="F5" s="741"/>
      <c r="G5" s="741"/>
      <c r="H5" s="110"/>
      <c r="I5" s="110"/>
      <c r="J5" s="110"/>
      <c r="K5" s="110"/>
      <c r="L5" s="110"/>
      <c r="M5" s="110"/>
    </row>
    <row r="6" spans="1:13" ht="52.5" customHeight="1" x14ac:dyDescent="0.2">
      <c r="A6" s="174" t="s">
        <v>234</v>
      </c>
      <c r="B6" s="174" t="s">
        <v>235</v>
      </c>
      <c r="C6" s="174" t="s">
        <v>236</v>
      </c>
      <c r="D6" s="410" t="s">
        <v>237</v>
      </c>
      <c r="E6" s="174" t="s">
        <v>238</v>
      </c>
      <c r="F6" s="174" t="s">
        <v>239</v>
      </c>
      <c r="G6" s="174" t="s">
        <v>240</v>
      </c>
      <c r="H6" s="29"/>
      <c r="I6" s="29"/>
      <c r="J6" s="29"/>
      <c r="K6" s="29"/>
      <c r="L6" s="29"/>
      <c r="M6" s="29"/>
    </row>
    <row r="7" spans="1:13" s="129" customFormat="1" ht="147.75" customHeight="1" x14ac:dyDescent="0.2">
      <c r="A7" s="130" t="s">
        <v>909</v>
      </c>
      <c r="B7" s="130" t="s">
        <v>1597</v>
      </c>
      <c r="C7" s="230" t="s">
        <v>910</v>
      </c>
      <c r="D7" s="231" t="s">
        <v>1598</v>
      </c>
      <c r="E7" s="131" t="s">
        <v>1599</v>
      </c>
      <c r="F7" s="228" t="s">
        <v>911</v>
      </c>
      <c r="G7" s="229" t="s">
        <v>1600</v>
      </c>
      <c r="I7" s="154"/>
    </row>
    <row r="8" spans="1:13" s="129" customFormat="1" ht="147.75" customHeight="1" x14ac:dyDescent="0.2">
      <c r="A8" s="130" t="s">
        <v>909</v>
      </c>
      <c r="B8" s="130" t="s">
        <v>1601</v>
      </c>
      <c r="C8" s="229" t="s">
        <v>912</v>
      </c>
      <c r="D8" s="231" t="s">
        <v>1602</v>
      </c>
      <c r="E8" s="131" t="s">
        <v>1603</v>
      </c>
      <c r="F8" s="228" t="s">
        <v>911</v>
      </c>
      <c r="G8" s="229" t="s">
        <v>1604</v>
      </c>
      <c r="I8" s="154"/>
    </row>
    <row r="9" spans="1:13" s="129" customFormat="1" ht="147.75" customHeight="1" x14ac:dyDescent="0.2">
      <c r="A9" s="130" t="s">
        <v>909</v>
      </c>
      <c r="B9" s="130" t="s">
        <v>1605</v>
      </c>
      <c r="C9" s="229" t="s">
        <v>913</v>
      </c>
      <c r="D9" s="231" t="s">
        <v>1606</v>
      </c>
      <c r="E9" s="131" t="s">
        <v>1607</v>
      </c>
      <c r="F9" s="228" t="s">
        <v>911</v>
      </c>
      <c r="G9" s="229" t="s">
        <v>1608</v>
      </c>
      <c r="I9" s="154"/>
    </row>
    <row r="10" spans="1:13" s="129" customFormat="1" ht="147.75" customHeight="1" x14ac:dyDescent="0.2">
      <c r="A10" s="130" t="s">
        <v>909</v>
      </c>
      <c r="B10" s="130" t="s">
        <v>1609</v>
      </c>
      <c r="C10" s="229" t="s">
        <v>914</v>
      </c>
      <c r="D10" s="231" t="s">
        <v>1610</v>
      </c>
      <c r="E10" s="131" t="s">
        <v>1611</v>
      </c>
      <c r="F10" s="228" t="s">
        <v>911</v>
      </c>
      <c r="G10" s="229" t="s">
        <v>1612</v>
      </c>
      <c r="I10" s="154"/>
    </row>
    <row r="11" spans="1:13" s="129" customFormat="1" ht="147.75" customHeight="1" x14ac:dyDescent="0.2">
      <c r="A11" s="130" t="s">
        <v>909</v>
      </c>
      <c r="B11" s="130" t="s">
        <v>1613</v>
      </c>
      <c r="C11" s="229" t="s">
        <v>1202</v>
      </c>
      <c r="D11" s="231" t="s">
        <v>1614</v>
      </c>
      <c r="E11" s="131" t="s">
        <v>1615</v>
      </c>
      <c r="F11" s="228" t="s">
        <v>911</v>
      </c>
      <c r="G11" s="229" t="s">
        <v>1616</v>
      </c>
      <c r="I11" s="154"/>
    </row>
    <row r="12" spans="1:13" s="129" customFormat="1" ht="147.75" customHeight="1" x14ac:dyDescent="0.2">
      <c r="A12" s="130" t="s">
        <v>1206</v>
      </c>
      <c r="B12" s="130" t="s">
        <v>1617</v>
      </c>
      <c r="C12" s="229" t="s">
        <v>1203</v>
      </c>
      <c r="D12" s="231" t="s">
        <v>1618</v>
      </c>
      <c r="E12" s="131" t="s">
        <v>1619</v>
      </c>
      <c r="F12" s="228" t="s">
        <v>911</v>
      </c>
      <c r="G12" s="229" t="s">
        <v>1620</v>
      </c>
      <c r="I12" s="154"/>
    </row>
    <row r="13" spans="1:13" s="129" customFormat="1" ht="147.75" customHeight="1" x14ac:dyDescent="0.2">
      <c r="A13" s="130" t="s">
        <v>909</v>
      </c>
      <c r="B13" s="130" t="s">
        <v>1621</v>
      </c>
      <c r="C13" s="229" t="s">
        <v>1204</v>
      </c>
      <c r="D13" s="231" t="s">
        <v>1622</v>
      </c>
      <c r="E13" s="131" t="s">
        <v>1623</v>
      </c>
      <c r="F13" s="228" t="s">
        <v>911</v>
      </c>
      <c r="G13" s="229" t="s">
        <v>1624</v>
      </c>
      <c r="I13" s="154"/>
    </row>
    <row r="14" spans="1:13" s="129" customFormat="1" ht="108" x14ac:dyDescent="0.2">
      <c r="A14" s="130" t="s">
        <v>909</v>
      </c>
      <c r="B14" s="130" t="s">
        <v>1625</v>
      </c>
      <c r="C14" s="229" t="s">
        <v>1205</v>
      </c>
      <c r="D14" s="231" t="s">
        <v>1626</v>
      </c>
      <c r="E14" s="131" t="s">
        <v>1627</v>
      </c>
      <c r="F14" s="228" t="s">
        <v>911</v>
      </c>
      <c r="G14" s="229" t="s">
        <v>1628</v>
      </c>
      <c r="I14" s="154"/>
    </row>
    <row r="15" spans="1:13" s="129" customFormat="1" ht="147.75" customHeight="1" x14ac:dyDescent="0.2">
      <c r="A15" s="130" t="s">
        <v>909</v>
      </c>
      <c r="B15" s="130" t="s">
        <v>1629</v>
      </c>
      <c r="C15" s="229" t="s">
        <v>1207</v>
      </c>
      <c r="D15" s="231" t="s">
        <v>1630</v>
      </c>
      <c r="E15" s="131" t="s">
        <v>1631</v>
      </c>
      <c r="F15" s="228" t="s">
        <v>911</v>
      </c>
      <c r="G15" s="229" t="s">
        <v>1632</v>
      </c>
      <c r="I15" s="154"/>
    </row>
    <row r="16" spans="1:13" s="129" customFormat="1" ht="147.75" customHeight="1" x14ac:dyDescent="0.2">
      <c r="A16" s="130" t="s">
        <v>909</v>
      </c>
      <c r="B16" s="130" t="s">
        <v>1633</v>
      </c>
      <c r="C16" s="229" t="s">
        <v>1208</v>
      </c>
      <c r="D16" s="231" t="s">
        <v>1634</v>
      </c>
      <c r="E16" s="131" t="s">
        <v>1635</v>
      </c>
      <c r="F16" s="228" t="s">
        <v>911</v>
      </c>
      <c r="G16" s="229" t="s">
        <v>1636</v>
      </c>
      <c r="I16" s="154" t="s">
        <v>1652</v>
      </c>
    </row>
    <row r="17" spans="1:9" s="129" customFormat="1" ht="196.5" customHeight="1" x14ac:dyDescent="0.2">
      <c r="A17" s="130" t="s">
        <v>909</v>
      </c>
      <c r="B17" s="130" t="s">
        <v>1637</v>
      </c>
      <c r="C17" s="229" t="s">
        <v>1209</v>
      </c>
      <c r="D17" s="231" t="s">
        <v>1685</v>
      </c>
      <c r="E17" s="131" t="s">
        <v>1638</v>
      </c>
      <c r="F17" s="228" t="s">
        <v>911</v>
      </c>
      <c r="G17" s="229" t="s">
        <v>1639</v>
      </c>
      <c r="I17" s="154" t="s">
        <v>1653</v>
      </c>
    </row>
    <row r="18" spans="1:9" s="129" customFormat="1" ht="108" x14ac:dyDescent="0.2">
      <c r="A18" s="130" t="s">
        <v>909</v>
      </c>
      <c r="B18" s="130" t="s">
        <v>1640</v>
      </c>
      <c r="C18" s="229" t="s">
        <v>1210</v>
      </c>
      <c r="D18" s="231" t="s">
        <v>1641</v>
      </c>
      <c r="E18" s="131" t="s">
        <v>1642</v>
      </c>
      <c r="F18" s="228" t="s">
        <v>911</v>
      </c>
      <c r="G18" s="229" t="s">
        <v>1643</v>
      </c>
      <c r="I18" s="154" t="s">
        <v>1654</v>
      </c>
    </row>
    <row r="19" spans="1:9" s="129" customFormat="1" ht="94.5" x14ac:dyDescent="0.2">
      <c r="A19" s="130" t="s">
        <v>909</v>
      </c>
      <c r="B19" s="130" t="s">
        <v>1644</v>
      </c>
      <c r="C19" s="229" t="s">
        <v>1211</v>
      </c>
      <c r="D19" s="231" t="s">
        <v>1645</v>
      </c>
      <c r="E19" s="131" t="s">
        <v>1646</v>
      </c>
      <c r="F19" s="228" t="s">
        <v>911</v>
      </c>
      <c r="G19" s="229" t="s">
        <v>1647</v>
      </c>
      <c r="I19" s="154" t="s">
        <v>1655</v>
      </c>
    </row>
    <row r="20" spans="1:9" s="129" customFormat="1" ht="99" customHeight="1" x14ac:dyDescent="0.2">
      <c r="A20" s="130" t="s">
        <v>909</v>
      </c>
      <c r="B20" s="130" t="s">
        <v>1648</v>
      </c>
      <c r="C20" s="229" t="s">
        <v>1212</v>
      </c>
      <c r="D20" s="231" t="s">
        <v>1649</v>
      </c>
      <c r="E20" s="131" t="s">
        <v>1650</v>
      </c>
      <c r="F20" s="228" t="s">
        <v>911</v>
      </c>
      <c r="G20" s="229" t="s">
        <v>1651</v>
      </c>
      <c r="I20" s="154" t="s">
        <v>1656</v>
      </c>
    </row>
    <row r="21" spans="1:9" s="129" customFormat="1" ht="127.5" x14ac:dyDescent="0.2">
      <c r="A21" s="298" t="s">
        <v>909</v>
      </c>
      <c r="B21" s="298" t="s">
        <v>1694</v>
      </c>
      <c r="C21" s="301" t="s">
        <v>1695</v>
      </c>
      <c r="D21" s="409" t="s">
        <v>1696</v>
      </c>
      <c r="E21" s="300" t="s">
        <v>1697</v>
      </c>
      <c r="F21" s="299" t="s">
        <v>911</v>
      </c>
      <c r="G21" s="301" t="s">
        <v>1698</v>
      </c>
      <c r="I21" s="154"/>
    </row>
    <row r="22" spans="1:9" s="129" customFormat="1" ht="191.25" x14ac:dyDescent="0.2">
      <c r="A22" s="298" t="s">
        <v>909</v>
      </c>
      <c r="B22" s="298" t="s">
        <v>1699</v>
      </c>
      <c r="C22" s="301" t="s">
        <v>1700</v>
      </c>
      <c r="D22" s="409" t="s">
        <v>1701</v>
      </c>
      <c r="E22" s="300" t="s">
        <v>1702</v>
      </c>
      <c r="F22" s="299" t="s">
        <v>911</v>
      </c>
      <c r="G22" s="301" t="s">
        <v>1703</v>
      </c>
      <c r="I22" s="154" t="s">
        <v>1714</v>
      </c>
    </row>
    <row r="23" spans="1:9" s="129" customFormat="1" ht="27" x14ac:dyDescent="0.2">
      <c r="A23" s="298" t="s">
        <v>909</v>
      </c>
      <c r="B23" s="298" t="s">
        <v>1704</v>
      </c>
      <c r="C23" s="301" t="s">
        <v>1710</v>
      </c>
      <c r="D23" s="411" t="s">
        <v>1705</v>
      </c>
      <c r="E23" s="300" t="s">
        <v>1706</v>
      </c>
      <c r="F23" s="299" t="s">
        <v>911</v>
      </c>
      <c r="G23" s="301" t="s">
        <v>1712</v>
      </c>
      <c r="I23" s="154" t="s">
        <v>1715</v>
      </c>
    </row>
    <row r="24" spans="1:9" s="129" customFormat="1" ht="114.75" x14ac:dyDescent="0.2">
      <c r="A24" s="298" t="s">
        <v>909</v>
      </c>
      <c r="B24" s="298" t="s">
        <v>1707</v>
      </c>
      <c r="C24" s="301" t="s">
        <v>1711</v>
      </c>
      <c r="D24" s="409" t="s">
        <v>1708</v>
      </c>
      <c r="E24" s="300" t="s">
        <v>1709</v>
      </c>
      <c r="F24" s="299" t="s">
        <v>911</v>
      </c>
      <c r="G24" s="301" t="s">
        <v>1713</v>
      </c>
      <c r="I24" s="154" t="s">
        <v>1716</v>
      </c>
    </row>
    <row r="25" spans="1:9" s="129" customFormat="1" ht="25.5" x14ac:dyDescent="0.2">
      <c r="A25" s="298" t="s">
        <v>909</v>
      </c>
      <c r="B25" s="298" t="s">
        <v>1749</v>
      </c>
      <c r="C25" s="301" t="s">
        <v>1750</v>
      </c>
      <c r="D25" s="409" t="s">
        <v>1751</v>
      </c>
      <c r="E25" s="300" t="s">
        <v>1752</v>
      </c>
      <c r="F25" s="299" t="s">
        <v>911</v>
      </c>
      <c r="G25" s="301" t="s">
        <v>1753</v>
      </c>
      <c r="I25" s="154"/>
    </row>
    <row r="26" spans="1:9" s="129" customFormat="1" ht="25.5" x14ac:dyDescent="0.2">
      <c r="A26" s="298" t="s">
        <v>909</v>
      </c>
      <c r="B26" s="298" t="s">
        <v>1754</v>
      </c>
      <c r="C26" s="301" t="s">
        <v>1755</v>
      </c>
      <c r="D26" s="409" t="s">
        <v>1756</v>
      </c>
      <c r="E26" s="300" t="s">
        <v>1757</v>
      </c>
      <c r="F26" s="299" t="s">
        <v>911</v>
      </c>
      <c r="G26" s="301" t="s">
        <v>1758</v>
      </c>
      <c r="I26" s="154"/>
    </row>
    <row r="27" spans="1:9" s="129" customFormat="1" ht="51" x14ac:dyDescent="0.2">
      <c r="A27" s="298" t="s">
        <v>909</v>
      </c>
      <c r="B27" s="298" t="s">
        <v>1759</v>
      </c>
      <c r="C27" s="301" t="s">
        <v>1760</v>
      </c>
      <c r="D27" s="409" t="s">
        <v>1999</v>
      </c>
      <c r="E27" s="300" t="s">
        <v>1761</v>
      </c>
      <c r="F27" s="299" t="s">
        <v>911</v>
      </c>
      <c r="G27" s="301" t="s">
        <v>1762</v>
      </c>
      <c r="I27" s="154"/>
    </row>
    <row r="28" spans="1:9" s="129" customFormat="1" ht="136.5" customHeight="1" x14ac:dyDescent="0.2">
      <c r="A28" s="298" t="s">
        <v>909</v>
      </c>
      <c r="B28" s="298" t="s">
        <v>1763</v>
      </c>
      <c r="C28" s="301" t="s">
        <v>1764</v>
      </c>
      <c r="D28" s="409" t="s">
        <v>2000</v>
      </c>
      <c r="E28" s="300" t="s">
        <v>1765</v>
      </c>
      <c r="F28" s="299" t="s">
        <v>911</v>
      </c>
      <c r="G28" s="301" t="s">
        <v>1766</v>
      </c>
      <c r="H28" s="154"/>
      <c r="I28" s="154"/>
    </row>
    <row r="29" spans="1:9" s="129" customFormat="1" ht="81.75" customHeight="1" x14ac:dyDescent="0.2">
      <c r="A29" s="298" t="s">
        <v>909</v>
      </c>
      <c r="B29" s="298" t="s">
        <v>1793</v>
      </c>
      <c r="C29" s="301" t="s">
        <v>1794</v>
      </c>
      <c r="D29" s="409" t="s">
        <v>2001</v>
      </c>
      <c r="E29" s="300" t="s">
        <v>1795</v>
      </c>
      <c r="F29" s="299" t="s">
        <v>911</v>
      </c>
      <c r="G29" s="301" t="s">
        <v>1796</v>
      </c>
      <c r="I29" s="154"/>
    </row>
    <row r="30" spans="1:9" s="129" customFormat="1" ht="45.75" customHeight="1" x14ac:dyDescent="0.2">
      <c r="A30" s="298" t="s">
        <v>1206</v>
      </c>
      <c r="B30" s="298" t="s">
        <v>1797</v>
      </c>
      <c r="C30" s="301" t="s">
        <v>1798</v>
      </c>
      <c r="D30" s="409" t="s">
        <v>1799</v>
      </c>
      <c r="E30" s="300" t="s">
        <v>1800</v>
      </c>
      <c r="F30" s="299" t="s">
        <v>911</v>
      </c>
      <c r="G30" s="301" t="s">
        <v>1801</v>
      </c>
      <c r="I30" s="154"/>
    </row>
    <row r="31" spans="1:9" s="129" customFormat="1" ht="106.5" customHeight="1" x14ac:dyDescent="0.2">
      <c r="A31" s="298" t="s">
        <v>909</v>
      </c>
      <c r="B31" s="298" t="s">
        <v>1802</v>
      </c>
      <c r="C31" s="301" t="s">
        <v>1803</v>
      </c>
      <c r="D31" s="409" t="s">
        <v>2002</v>
      </c>
      <c r="E31" s="300" t="s">
        <v>1804</v>
      </c>
      <c r="F31" s="299" t="s">
        <v>911</v>
      </c>
      <c r="G31" s="301" t="s">
        <v>1805</v>
      </c>
      <c r="I31" s="154"/>
    </row>
    <row r="32" spans="1:9" s="129" customFormat="1" ht="42.75" customHeight="1" x14ac:dyDescent="0.2">
      <c r="A32" s="298" t="s">
        <v>909</v>
      </c>
      <c r="B32" s="298" t="s">
        <v>1806</v>
      </c>
      <c r="C32" s="301" t="s">
        <v>1807</v>
      </c>
      <c r="D32" s="409" t="s">
        <v>1808</v>
      </c>
      <c r="E32" s="300" t="s">
        <v>1809</v>
      </c>
      <c r="F32" s="299" t="s">
        <v>911</v>
      </c>
      <c r="G32" s="301" t="s">
        <v>1810</v>
      </c>
      <c r="I32" s="154"/>
    </row>
    <row r="33" spans="1:13" s="129" customFormat="1" ht="71.25" customHeight="1" x14ac:dyDescent="0.2">
      <c r="A33" s="298" t="s">
        <v>909</v>
      </c>
      <c r="B33" s="298" t="s">
        <v>1811</v>
      </c>
      <c r="C33" s="301" t="s">
        <v>1812</v>
      </c>
      <c r="D33" s="409" t="s">
        <v>2004</v>
      </c>
      <c r="E33" s="300" t="s">
        <v>1813</v>
      </c>
      <c r="F33" s="299" t="s">
        <v>911</v>
      </c>
      <c r="G33" s="301" t="s">
        <v>1814</v>
      </c>
      <c r="I33" s="154"/>
    </row>
    <row r="34" spans="1:13" s="129" customFormat="1" ht="75.75" customHeight="1" x14ac:dyDescent="0.2">
      <c r="A34" s="298" t="s">
        <v>909</v>
      </c>
      <c r="B34" s="298" t="s">
        <v>1815</v>
      </c>
      <c r="C34" s="301" t="s">
        <v>1816</v>
      </c>
      <c r="D34" s="409" t="s">
        <v>2003</v>
      </c>
      <c r="E34" s="300" t="s">
        <v>1817</v>
      </c>
      <c r="F34" s="299" t="s">
        <v>911</v>
      </c>
      <c r="G34" s="301" t="s">
        <v>1818</v>
      </c>
      <c r="H34" s="154" t="s">
        <v>2010</v>
      </c>
      <c r="I34" s="154"/>
    </row>
    <row r="35" spans="1:13" s="129" customFormat="1" ht="134.25" customHeight="1" x14ac:dyDescent="0.2">
      <c r="A35" s="298" t="s">
        <v>909</v>
      </c>
      <c r="B35" s="298" t="s">
        <v>1978</v>
      </c>
      <c r="C35" s="301" t="s">
        <v>1979</v>
      </c>
      <c r="D35" s="409" t="s">
        <v>2005</v>
      </c>
      <c r="E35" s="300" t="s">
        <v>1980</v>
      </c>
      <c r="F35" s="299" t="s">
        <v>911</v>
      </c>
      <c r="G35" s="301" t="s">
        <v>1981</v>
      </c>
      <c r="I35" s="154"/>
    </row>
    <row r="36" spans="1:13" s="129" customFormat="1" ht="126" customHeight="1" x14ac:dyDescent="0.2">
      <c r="A36" s="298" t="s">
        <v>909</v>
      </c>
      <c r="B36" s="298" t="s">
        <v>1982</v>
      </c>
      <c r="C36" s="301" t="s">
        <v>1983</v>
      </c>
      <c r="D36" s="409" t="s">
        <v>2006</v>
      </c>
      <c r="E36" s="300" t="s">
        <v>1984</v>
      </c>
      <c r="F36" s="299" t="s">
        <v>911</v>
      </c>
      <c r="G36" s="301" t="s">
        <v>1985</v>
      </c>
      <c r="I36" s="154"/>
    </row>
    <row r="37" spans="1:13" s="129" customFormat="1" ht="160.5" customHeight="1" x14ac:dyDescent="0.2">
      <c r="A37" s="298" t="s">
        <v>909</v>
      </c>
      <c r="B37" s="298" t="s">
        <v>1986</v>
      </c>
      <c r="C37" s="301" t="s">
        <v>1987</v>
      </c>
      <c r="D37" s="409" t="s">
        <v>2007</v>
      </c>
      <c r="E37" s="300" t="s">
        <v>1988</v>
      </c>
      <c r="F37" s="299" t="s">
        <v>911</v>
      </c>
      <c r="G37" s="301" t="s">
        <v>1989</v>
      </c>
      <c r="I37" s="154"/>
    </row>
    <row r="38" spans="1:13" s="129" customFormat="1" ht="47.25" customHeight="1" x14ac:dyDescent="0.2">
      <c r="A38" s="298" t="s">
        <v>1206</v>
      </c>
      <c r="B38" s="298" t="s">
        <v>1990</v>
      </c>
      <c r="C38" s="301" t="s">
        <v>1991</v>
      </c>
      <c r="D38" s="409" t="s">
        <v>1992</v>
      </c>
      <c r="E38" s="300" t="s">
        <v>1993</v>
      </c>
      <c r="F38" s="299" t="s">
        <v>911</v>
      </c>
      <c r="G38" s="301" t="s">
        <v>1994</v>
      </c>
      <c r="I38" s="154"/>
    </row>
    <row r="39" spans="1:13" ht="88.5" customHeight="1" x14ac:dyDescent="0.2">
      <c r="A39" s="298" t="s">
        <v>909</v>
      </c>
      <c r="B39" s="298" t="s">
        <v>1995</v>
      </c>
      <c r="C39" s="301" t="s">
        <v>1996</v>
      </c>
      <c r="D39" s="409" t="s">
        <v>2008</v>
      </c>
      <c r="E39" s="300" t="s">
        <v>1997</v>
      </c>
      <c r="F39" s="299" t="s">
        <v>911</v>
      </c>
      <c r="G39" s="301" t="s">
        <v>1998</v>
      </c>
      <c r="H39" s="29"/>
      <c r="I39" s="29"/>
      <c r="J39" s="29"/>
      <c r="K39" s="29"/>
      <c r="L39" s="29"/>
      <c r="M39" s="29"/>
    </row>
    <row r="40" spans="1:13" ht="88.5" customHeight="1" x14ac:dyDescent="0.2">
      <c r="A40" s="298" t="s">
        <v>909</v>
      </c>
      <c r="B40" s="298" t="s">
        <v>2041</v>
      </c>
      <c r="C40" s="301" t="s">
        <v>2042</v>
      </c>
      <c r="D40" s="429" t="s">
        <v>2043</v>
      </c>
      <c r="E40" s="300" t="s">
        <v>2044</v>
      </c>
      <c r="F40" s="299" t="s">
        <v>911</v>
      </c>
      <c r="G40" s="301" t="s">
        <v>2045</v>
      </c>
      <c r="H40" s="29"/>
      <c r="I40" s="29"/>
      <c r="J40" s="29"/>
      <c r="K40" s="29"/>
      <c r="L40" s="29"/>
      <c r="M40" s="29"/>
    </row>
    <row r="41" spans="1:13" ht="88.5" customHeight="1" x14ac:dyDescent="0.2">
      <c r="A41" s="298" t="s">
        <v>909</v>
      </c>
      <c r="B41" s="298" t="s">
        <v>2046</v>
      </c>
      <c r="C41" s="301" t="s">
        <v>2047</v>
      </c>
      <c r="D41" s="429" t="s">
        <v>2048</v>
      </c>
      <c r="E41" s="300" t="s">
        <v>2049</v>
      </c>
      <c r="F41" s="299" t="s">
        <v>911</v>
      </c>
      <c r="G41" s="301" t="s">
        <v>2050</v>
      </c>
      <c r="H41" s="29"/>
      <c r="I41" s="29"/>
      <c r="J41" s="29"/>
      <c r="K41" s="29"/>
      <c r="L41" s="29"/>
      <c r="M41" s="29"/>
    </row>
    <row r="42" spans="1:13" ht="88.5" customHeight="1" x14ac:dyDescent="0.2">
      <c r="A42" s="298" t="s">
        <v>909</v>
      </c>
      <c r="B42" s="298" t="s">
        <v>2051</v>
      </c>
      <c r="C42" s="301" t="s">
        <v>2052</v>
      </c>
      <c r="D42" s="429" t="s">
        <v>2053</v>
      </c>
      <c r="E42" s="300" t="s">
        <v>2054</v>
      </c>
      <c r="F42" s="299" t="s">
        <v>911</v>
      </c>
      <c r="G42" s="301" t="s">
        <v>2055</v>
      </c>
      <c r="H42" s="29"/>
      <c r="I42" s="29"/>
      <c r="J42" s="29"/>
      <c r="K42" s="29"/>
      <c r="L42" s="29"/>
      <c r="M42" s="29"/>
    </row>
    <row r="43" spans="1:13" ht="131.25" customHeight="1" x14ac:dyDescent="0.2">
      <c r="A43" s="298" t="s">
        <v>909</v>
      </c>
      <c r="B43" s="298" t="s">
        <v>2056</v>
      </c>
      <c r="C43" s="301" t="s">
        <v>2057</v>
      </c>
      <c r="D43" s="429" t="s">
        <v>2058</v>
      </c>
      <c r="E43" s="300" t="s">
        <v>2059</v>
      </c>
      <c r="F43" s="299" t="s">
        <v>911</v>
      </c>
      <c r="G43" s="301" t="s">
        <v>2060</v>
      </c>
      <c r="H43" s="29"/>
      <c r="I43" s="29"/>
      <c r="J43" s="29"/>
      <c r="K43" s="29"/>
      <c r="L43" s="29"/>
      <c r="M43" s="29"/>
    </row>
    <row r="44" spans="1:13" ht="65.25" customHeight="1" x14ac:dyDescent="0.2">
      <c r="A44" s="298" t="s">
        <v>909</v>
      </c>
      <c r="B44" s="298" t="s">
        <v>2110</v>
      </c>
      <c r="C44" s="301" t="s">
        <v>2111</v>
      </c>
      <c r="D44" s="429" t="s">
        <v>2112</v>
      </c>
      <c r="E44" s="300" t="s">
        <v>2113</v>
      </c>
      <c r="F44" s="299" t="s">
        <v>911</v>
      </c>
      <c r="G44" s="301" t="s">
        <v>2114</v>
      </c>
      <c r="H44" s="29"/>
      <c r="I44" s="29"/>
      <c r="J44" s="29"/>
      <c r="K44" s="29"/>
      <c r="L44" s="29"/>
      <c r="M44" s="29"/>
    </row>
    <row r="45" spans="1:13" ht="63.75" customHeight="1" x14ac:dyDescent="0.2">
      <c r="A45" s="298" t="s">
        <v>909</v>
      </c>
      <c r="B45" s="298" t="s">
        <v>2115</v>
      </c>
      <c r="C45" s="301" t="s">
        <v>2116</v>
      </c>
      <c r="D45" s="429" t="s">
        <v>2117</v>
      </c>
      <c r="E45" s="300" t="s">
        <v>2118</v>
      </c>
      <c r="F45" s="299" t="s">
        <v>911</v>
      </c>
      <c r="G45" s="301" t="s">
        <v>2119</v>
      </c>
      <c r="H45" s="29"/>
      <c r="I45" s="29"/>
      <c r="J45" s="29"/>
      <c r="K45" s="29"/>
      <c r="L45" s="29"/>
      <c r="M45" s="29"/>
    </row>
    <row r="46" spans="1:13" ht="57.75" customHeight="1" x14ac:dyDescent="0.2">
      <c r="A46" s="298" t="s">
        <v>909</v>
      </c>
      <c r="B46" s="298" t="s">
        <v>2120</v>
      </c>
      <c r="C46" s="301" t="s">
        <v>2121</v>
      </c>
      <c r="D46" s="429" t="s">
        <v>2122</v>
      </c>
      <c r="E46" s="300" t="s">
        <v>2123</v>
      </c>
      <c r="F46" s="299" t="s">
        <v>911</v>
      </c>
      <c r="G46" s="301" t="s">
        <v>2124</v>
      </c>
      <c r="H46" s="29"/>
      <c r="I46" s="29"/>
      <c r="J46" s="29"/>
      <c r="K46" s="29"/>
      <c r="L46" s="29"/>
      <c r="M46" s="29"/>
    </row>
    <row r="47" spans="1:13" ht="60.75" customHeight="1" x14ac:dyDescent="0.2">
      <c r="A47" s="298" t="s">
        <v>909</v>
      </c>
      <c r="B47" s="298" t="s">
        <v>2125</v>
      </c>
      <c r="C47" s="301" t="s">
        <v>2126</v>
      </c>
      <c r="D47" s="429" t="s">
        <v>2127</v>
      </c>
      <c r="E47" s="300" t="s">
        <v>2128</v>
      </c>
      <c r="F47" s="299" t="s">
        <v>911</v>
      </c>
      <c r="G47" s="301" t="s">
        <v>2129</v>
      </c>
      <c r="H47" s="29"/>
      <c r="I47" s="29"/>
      <c r="J47" s="29"/>
      <c r="K47" s="29"/>
      <c r="L47" s="29"/>
      <c r="M47" s="29"/>
    </row>
    <row r="48" spans="1:13" ht="60.75" customHeight="1" x14ac:dyDescent="0.2">
      <c r="A48" s="298" t="s">
        <v>909</v>
      </c>
      <c r="B48" s="298" t="s">
        <v>2191</v>
      </c>
      <c r="C48" s="301" t="s">
        <v>2167</v>
      </c>
      <c r="D48" s="429" t="s">
        <v>2190</v>
      </c>
      <c r="E48" s="429" t="s">
        <v>2190</v>
      </c>
      <c r="F48" s="299" t="s">
        <v>911</v>
      </c>
      <c r="G48" s="429" t="s">
        <v>2190</v>
      </c>
      <c r="H48" s="29"/>
      <c r="I48" s="29"/>
      <c r="J48" s="29"/>
      <c r="K48" s="29"/>
      <c r="L48" s="29"/>
      <c r="M48" s="29"/>
    </row>
    <row r="49" spans="1:13" ht="38.25" x14ac:dyDescent="0.2">
      <c r="A49" s="298" t="s">
        <v>909</v>
      </c>
      <c r="B49" s="298" t="s">
        <v>2174</v>
      </c>
      <c r="C49" s="301" t="s">
        <v>2168</v>
      </c>
      <c r="D49" s="429" t="s">
        <v>2194</v>
      </c>
      <c r="E49" s="300" t="s">
        <v>2179</v>
      </c>
      <c r="F49" s="299" t="s">
        <v>911</v>
      </c>
      <c r="G49" s="299" t="s">
        <v>2180</v>
      </c>
      <c r="H49" s="29"/>
      <c r="I49" s="29"/>
      <c r="J49" s="29"/>
      <c r="K49" s="29"/>
      <c r="L49" s="29"/>
      <c r="M49" s="29"/>
    </row>
    <row r="50" spans="1:13" ht="204" x14ac:dyDescent="0.2">
      <c r="A50" s="298" t="s">
        <v>909</v>
      </c>
      <c r="B50" s="298" t="s">
        <v>2175</v>
      </c>
      <c r="C50" s="301" t="s">
        <v>2169</v>
      </c>
      <c r="D50" s="448" t="s">
        <v>2181</v>
      </c>
      <c r="E50" s="300" t="s">
        <v>2182</v>
      </c>
      <c r="F50" s="299" t="s">
        <v>911</v>
      </c>
      <c r="G50" s="300" t="s">
        <v>2183</v>
      </c>
      <c r="H50" s="29"/>
      <c r="I50" s="29"/>
      <c r="J50" s="29"/>
      <c r="K50" s="29"/>
      <c r="L50" s="29"/>
      <c r="M50" s="29"/>
    </row>
    <row r="51" spans="1:13" ht="106.5" customHeight="1" x14ac:dyDescent="0.2">
      <c r="A51" s="298" t="s">
        <v>909</v>
      </c>
      <c r="B51" s="298" t="s">
        <v>2176</v>
      </c>
      <c r="C51" s="301" t="s">
        <v>2170</v>
      </c>
      <c r="D51" s="448" t="s">
        <v>2193</v>
      </c>
      <c r="E51" s="300" t="s">
        <v>2184</v>
      </c>
      <c r="F51" s="299" t="s">
        <v>911</v>
      </c>
      <c r="G51" s="300" t="s">
        <v>2185</v>
      </c>
      <c r="H51" s="29"/>
      <c r="I51" s="29"/>
      <c r="J51" s="29"/>
      <c r="K51" s="29"/>
      <c r="L51" s="29"/>
      <c r="M51" s="29"/>
    </row>
    <row r="52" spans="1:13" ht="38.25" x14ac:dyDescent="0.2">
      <c r="A52" s="298" t="s">
        <v>909</v>
      </c>
      <c r="B52" s="298" t="s">
        <v>2177</v>
      </c>
      <c r="C52" s="301" t="s">
        <v>2171</v>
      </c>
      <c r="D52" s="429" t="s">
        <v>2195</v>
      </c>
      <c r="E52" s="300" t="s">
        <v>2186</v>
      </c>
      <c r="F52" s="299" t="s">
        <v>911</v>
      </c>
      <c r="G52" s="300" t="s">
        <v>2187</v>
      </c>
      <c r="H52" s="29"/>
      <c r="I52" s="29"/>
      <c r="J52" s="29"/>
      <c r="K52" s="29"/>
      <c r="L52" s="29"/>
      <c r="M52" s="29"/>
    </row>
    <row r="53" spans="1:13" ht="110.25" customHeight="1" x14ac:dyDescent="0.2">
      <c r="A53" s="298" t="s">
        <v>909</v>
      </c>
      <c r="B53" s="298" t="s">
        <v>2178</v>
      </c>
      <c r="C53" s="301" t="s">
        <v>2172</v>
      </c>
      <c r="D53" s="448" t="s">
        <v>2192</v>
      </c>
      <c r="E53" s="300" t="s">
        <v>2188</v>
      </c>
      <c r="F53" s="299" t="s">
        <v>911</v>
      </c>
      <c r="G53" s="300" t="s">
        <v>2189</v>
      </c>
      <c r="H53" s="29"/>
      <c r="I53" s="29"/>
      <c r="J53" s="29"/>
      <c r="K53" s="29"/>
      <c r="L53" s="29"/>
      <c r="M53" s="29"/>
    </row>
    <row r="54" spans="1:13" ht="60.75" hidden="1" customHeight="1" x14ac:dyDescent="0.2">
      <c r="A54" s="298"/>
      <c r="B54" s="298"/>
      <c r="C54" s="301" t="s">
        <v>2173</v>
      </c>
      <c r="D54" s="429"/>
      <c r="E54" s="300"/>
      <c r="F54" s="299"/>
      <c r="G54" s="301"/>
      <c r="H54" s="29"/>
      <c r="I54" s="29"/>
      <c r="J54" s="29"/>
      <c r="K54" s="29"/>
      <c r="L54" s="29"/>
      <c r="M54" s="29"/>
    </row>
    <row r="55" spans="1:13" ht="42.75" customHeight="1" x14ac:dyDescent="0.2">
      <c r="A55" s="737" t="s">
        <v>2061</v>
      </c>
      <c r="B55" s="738"/>
      <c r="C55" s="738"/>
      <c r="D55" s="738"/>
      <c r="E55" s="738"/>
      <c r="F55" s="739" t="s">
        <v>2062</v>
      </c>
      <c r="G55" s="739"/>
      <c r="H55" s="29"/>
      <c r="I55" s="29"/>
      <c r="J55" s="29"/>
      <c r="K55" s="29"/>
      <c r="L55" s="29"/>
      <c r="M55" s="29"/>
    </row>
    <row r="56" spans="1:13" ht="22.5" customHeight="1" x14ac:dyDescent="0.2">
      <c r="A56" s="464" t="s">
        <v>0</v>
      </c>
      <c r="B56" s="464"/>
      <c r="C56" s="464"/>
      <c r="D56" s="464"/>
      <c r="E56" s="464"/>
      <c r="F56" s="715">
        <v>43039</v>
      </c>
      <c r="G56" s="714"/>
      <c r="H56" s="29"/>
      <c r="I56" s="29"/>
      <c r="J56" s="29"/>
      <c r="K56" s="29"/>
      <c r="L56" s="29"/>
      <c r="M56" s="29"/>
    </row>
    <row r="57" spans="1:13" ht="22.5" customHeight="1" x14ac:dyDescent="0.2">
      <c r="A57" s="464" t="s">
        <v>17</v>
      </c>
      <c r="B57" s="464"/>
      <c r="C57" s="464"/>
      <c r="D57" s="464"/>
      <c r="E57" s="464"/>
      <c r="F57" s="714" t="s">
        <v>10</v>
      </c>
      <c r="G57" s="714"/>
      <c r="H57" s="29"/>
      <c r="I57" s="29"/>
      <c r="J57" s="29"/>
      <c r="K57" s="29"/>
      <c r="L57" s="29"/>
      <c r="M57" s="29"/>
    </row>
    <row r="58" spans="1:13" ht="33" customHeight="1" x14ac:dyDescent="0.2">
      <c r="A58" s="464" t="s">
        <v>241</v>
      </c>
      <c r="B58" s="464"/>
      <c r="C58" s="464"/>
      <c r="D58" s="464"/>
      <c r="E58" s="464"/>
      <c r="F58" s="714" t="s">
        <v>915</v>
      </c>
      <c r="G58" s="714"/>
      <c r="H58" s="29"/>
      <c r="I58" s="29"/>
      <c r="J58" s="29"/>
      <c r="K58" s="29"/>
      <c r="L58" s="29"/>
      <c r="M58" s="29"/>
    </row>
    <row r="59" spans="1:13" ht="23.25" customHeight="1" x14ac:dyDescent="0.2">
      <c r="A59" s="464" t="s">
        <v>242</v>
      </c>
      <c r="B59" s="464"/>
      <c r="C59" s="464"/>
      <c r="D59" s="464"/>
      <c r="E59" s="464"/>
      <c r="F59" s="714" t="s">
        <v>1977</v>
      </c>
      <c r="G59" s="714"/>
      <c r="H59" s="29"/>
      <c r="I59" s="29"/>
      <c r="J59" s="29"/>
      <c r="K59" s="29"/>
      <c r="L59" s="29"/>
      <c r="M59" s="29"/>
    </row>
    <row r="60" spans="1:13" ht="22.5" customHeight="1" x14ac:dyDescent="0.2">
      <c r="A60" s="464" t="s">
        <v>1</v>
      </c>
      <c r="B60" s="464"/>
      <c r="C60" s="464"/>
      <c r="D60" s="464"/>
      <c r="E60" s="464"/>
      <c r="F60" s="739" t="s">
        <v>1325</v>
      </c>
      <c r="G60" s="740"/>
      <c r="H60" s="29"/>
      <c r="I60" s="29"/>
      <c r="J60" s="29"/>
      <c r="K60" s="29"/>
      <c r="L60" s="29"/>
      <c r="M60" s="29"/>
    </row>
    <row r="61" spans="1:13" ht="29.25" customHeight="1" x14ac:dyDescent="0.2">
      <c r="A61" s="464" t="s">
        <v>2</v>
      </c>
      <c r="B61" s="464"/>
      <c r="C61" s="464"/>
      <c r="D61" s="464"/>
      <c r="E61" s="464"/>
      <c r="F61" s="714" t="s">
        <v>916</v>
      </c>
      <c r="G61" s="714"/>
      <c r="H61" s="29"/>
      <c r="I61" s="29"/>
      <c r="J61" s="29"/>
      <c r="K61" s="29"/>
      <c r="L61" s="29"/>
      <c r="M61" s="29"/>
    </row>
    <row r="62" spans="1:13" x14ac:dyDescent="0.2">
      <c r="A62" s="29"/>
      <c r="B62" s="29"/>
      <c r="C62" s="29"/>
      <c r="D62" s="412"/>
      <c r="E62" s="29"/>
      <c r="F62" s="29"/>
      <c r="G62" s="29"/>
      <c r="H62" s="29"/>
      <c r="I62" s="29"/>
      <c r="J62" s="29"/>
      <c r="K62" s="29"/>
      <c r="L62" s="29"/>
      <c r="M62" s="29"/>
    </row>
    <row r="63" spans="1:13" ht="15" x14ac:dyDescent="0.25">
      <c r="A63" s="19"/>
      <c r="B63" s="29"/>
      <c r="C63" s="29"/>
      <c r="D63" s="412"/>
      <c r="E63" s="29"/>
      <c r="F63" s="29"/>
      <c r="G63" s="29"/>
      <c r="H63" s="29"/>
      <c r="I63" s="29"/>
      <c r="J63" s="29"/>
      <c r="K63" s="29"/>
      <c r="L63" s="29"/>
      <c r="M63" s="29"/>
    </row>
    <row r="64" spans="1:13" x14ac:dyDescent="0.2">
      <c r="A64" s="29"/>
      <c r="B64" s="29"/>
      <c r="C64" s="29"/>
      <c r="D64" s="412"/>
      <c r="E64" s="29"/>
      <c r="F64" s="29"/>
      <c r="G64" s="29"/>
      <c r="H64" s="29"/>
      <c r="I64" s="29"/>
      <c r="J64" s="29"/>
      <c r="K64" s="29"/>
      <c r="L64" s="29"/>
      <c r="M64" s="29"/>
    </row>
    <row r="65" spans="1:13" x14ac:dyDescent="0.2">
      <c r="A65" s="29"/>
      <c r="B65" s="29"/>
      <c r="C65" s="29"/>
      <c r="D65" s="412"/>
      <c r="E65" s="29"/>
      <c r="F65" s="29"/>
      <c r="G65" s="29"/>
      <c r="H65" s="29"/>
      <c r="I65" s="29"/>
      <c r="J65" s="29"/>
      <c r="K65" s="29"/>
      <c r="L65" s="29"/>
      <c r="M65" s="29"/>
    </row>
    <row r="66" spans="1:13" ht="15" x14ac:dyDescent="0.25">
      <c r="A66" s="19"/>
      <c r="B66" s="29"/>
      <c r="C66" s="29"/>
      <c r="D66" s="412"/>
      <c r="E66" s="29"/>
      <c r="F66" s="29"/>
      <c r="G66" s="29"/>
      <c r="H66" s="29"/>
      <c r="I66" s="29"/>
      <c r="J66" s="29"/>
      <c r="K66" s="29"/>
      <c r="L66" s="29"/>
      <c r="M66" s="29"/>
    </row>
    <row r="67" spans="1:13" x14ac:dyDescent="0.2">
      <c r="A67" s="29"/>
      <c r="B67" s="29"/>
      <c r="C67" s="29"/>
      <c r="D67" s="412"/>
      <c r="E67" s="29"/>
      <c r="F67" s="29"/>
      <c r="G67" s="29"/>
      <c r="H67" s="29"/>
      <c r="I67" s="29"/>
      <c r="J67" s="29"/>
      <c r="K67" s="29"/>
      <c r="L67" s="29"/>
      <c r="M67" s="29"/>
    </row>
    <row r="68" spans="1:13" x14ac:dyDescent="0.2">
      <c r="A68" s="29"/>
      <c r="B68" s="29"/>
      <c r="C68" s="29"/>
      <c r="D68" s="412"/>
      <c r="E68" s="29"/>
      <c r="F68" s="29"/>
      <c r="G68" s="29"/>
      <c r="H68" s="29"/>
      <c r="I68" s="29"/>
      <c r="J68" s="29"/>
      <c r="K68" s="29"/>
      <c r="L68" s="29"/>
      <c r="M68" s="29"/>
    </row>
    <row r="69" spans="1:13" x14ac:dyDescent="0.2">
      <c r="A69" s="29"/>
      <c r="B69" s="29"/>
      <c r="C69" s="29"/>
      <c r="D69" s="412"/>
      <c r="E69" s="29"/>
      <c r="F69" s="29"/>
      <c r="G69" s="29"/>
      <c r="H69" s="29"/>
      <c r="I69" s="29"/>
      <c r="J69" s="29"/>
      <c r="K69" s="29"/>
      <c r="L69" s="29"/>
      <c r="M69" s="29"/>
    </row>
    <row r="70" spans="1:13" x14ac:dyDescent="0.2">
      <c r="A70" s="29"/>
      <c r="B70" s="29"/>
      <c r="C70" s="29"/>
      <c r="D70" s="412"/>
      <c r="E70" s="29"/>
      <c r="F70" s="29"/>
      <c r="G70" s="29"/>
      <c r="H70" s="29"/>
      <c r="I70" s="29"/>
      <c r="J70" s="29"/>
      <c r="K70" s="29"/>
      <c r="L70" s="29"/>
      <c r="M70" s="29"/>
    </row>
    <row r="71" spans="1:13" x14ac:dyDescent="0.2">
      <c r="A71" s="29"/>
      <c r="B71" s="29"/>
      <c r="C71" s="29"/>
      <c r="D71" s="412"/>
      <c r="E71" s="29"/>
      <c r="F71" s="29"/>
      <c r="G71" s="29"/>
      <c r="H71" s="29"/>
      <c r="I71" s="29"/>
      <c r="J71" s="29"/>
      <c r="K71" s="29"/>
      <c r="L71" s="29"/>
      <c r="M71" s="29"/>
    </row>
    <row r="72" spans="1:13" x14ac:dyDescent="0.2">
      <c r="A72" s="29"/>
      <c r="B72" s="29"/>
      <c r="C72" s="29"/>
      <c r="D72" s="412"/>
      <c r="E72" s="29"/>
      <c r="F72" s="29"/>
      <c r="G72" s="29"/>
      <c r="H72" s="29"/>
      <c r="I72" s="29"/>
      <c r="J72" s="29"/>
      <c r="K72" s="29"/>
      <c r="L72" s="29"/>
      <c r="M72" s="29"/>
    </row>
    <row r="73" spans="1:13" x14ac:dyDescent="0.2">
      <c r="A73" s="29"/>
      <c r="B73" s="29"/>
      <c r="C73" s="29"/>
      <c r="D73" s="412"/>
      <c r="E73" s="29"/>
      <c r="F73" s="29"/>
      <c r="G73" s="29"/>
      <c r="H73" s="29"/>
      <c r="I73" s="29"/>
      <c r="J73" s="29"/>
      <c r="K73" s="29"/>
      <c r="L73" s="29"/>
      <c r="M73" s="29"/>
    </row>
    <row r="74" spans="1:13" x14ac:dyDescent="0.2">
      <c r="A74" s="29"/>
      <c r="B74" s="29"/>
      <c r="C74" s="29"/>
      <c r="D74" s="412"/>
      <c r="E74" s="29"/>
      <c r="F74" s="29"/>
      <c r="G74" s="29"/>
      <c r="H74" s="29"/>
      <c r="I74" s="29"/>
      <c r="J74" s="29"/>
      <c r="K74" s="29"/>
      <c r="L74" s="29"/>
      <c r="M74" s="29"/>
    </row>
    <row r="75" spans="1:13" x14ac:dyDescent="0.2">
      <c r="A75" s="29"/>
      <c r="B75" s="29"/>
      <c r="C75" s="29"/>
      <c r="D75" s="412"/>
      <c r="E75" s="29"/>
      <c r="F75" s="29"/>
      <c r="G75" s="29"/>
      <c r="H75" s="29"/>
      <c r="I75" s="29"/>
      <c r="J75" s="29"/>
      <c r="K75" s="29"/>
      <c r="L75" s="29"/>
      <c r="M75" s="29"/>
    </row>
    <row r="76" spans="1:13" x14ac:dyDescent="0.2">
      <c r="A76" s="29"/>
      <c r="B76" s="29"/>
      <c r="C76" s="29"/>
      <c r="D76" s="412"/>
      <c r="E76" s="29"/>
      <c r="F76" s="29"/>
      <c r="G76" s="29"/>
      <c r="H76" s="29"/>
      <c r="I76" s="29"/>
      <c r="J76" s="29"/>
      <c r="K76" s="29"/>
      <c r="L76" s="29"/>
      <c r="M76" s="29"/>
    </row>
    <row r="77" spans="1:13" x14ac:dyDescent="0.2">
      <c r="A77" s="29"/>
      <c r="B77" s="29"/>
      <c r="C77" s="29"/>
      <c r="D77" s="412"/>
      <c r="E77" s="29"/>
      <c r="F77" s="29"/>
      <c r="G77" s="29"/>
      <c r="H77" s="29"/>
      <c r="I77" s="29"/>
      <c r="J77" s="29"/>
      <c r="K77" s="29"/>
      <c r="L77" s="29"/>
      <c r="M77" s="29"/>
    </row>
    <row r="78" spans="1:13" x14ac:dyDescent="0.2">
      <c r="A78" s="29"/>
      <c r="B78" s="29"/>
      <c r="C78" s="29"/>
      <c r="D78" s="412"/>
      <c r="E78" s="29"/>
      <c r="F78" s="29"/>
      <c r="G78" s="29"/>
      <c r="H78" s="29"/>
      <c r="I78" s="29"/>
      <c r="J78" s="29"/>
      <c r="K78" s="29"/>
      <c r="L78" s="29"/>
      <c r="M78" s="29"/>
    </row>
    <row r="79" spans="1:13" x14ac:dyDescent="0.2">
      <c r="A79" s="29"/>
      <c r="B79" s="29"/>
      <c r="C79" s="29"/>
      <c r="D79" s="412"/>
      <c r="E79" s="29"/>
      <c r="F79" s="29"/>
      <c r="G79" s="29"/>
      <c r="H79" s="29"/>
      <c r="I79" s="29"/>
      <c r="J79" s="29"/>
      <c r="K79" s="29"/>
      <c r="L79" s="29"/>
      <c r="M79" s="29"/>
    </row>
    <row r="80" spans="1:13" x14ac:dyDescent="0.2">
      <c r="A80" s="29"/>
      <c r="B80" s="29"/>
      <c r="C80" s="29"/>
      <c r="D80" s="412"/>
      <c r="E80" s="29"/>
      <c r="F80" s="29"/>
      <c r="G80" s="29"/>
      <c r="H80" s="29"/>
      <c r="I80" s="29"/>
      <c r="J80" s="29"/>
      <c r="K80" s="29"/>
      <c r="L80" s="29"/>
      <c r="M80" s="29"/>
    </row>
    <row r="81" spans="1:13" x14ac:dyDescent="0.2">
      <c r="A81" s="29"/>
      <c r="B81" s="29"/>
      <c r="C81" s="29"/>
      <c r="D81" s="412"/>
      <c r="E81" s="29"/>
      <c r="F81" s="29"/>
      <c r="G81" s="29"/>
      <c r="H81" s="29"/>
      <c r="I81" s="29"/>
      <c r="J81" s="29"/>
      <c r="K81" s="29"/>
      <c r="L81" s="29"/>
      <c r="M81" s="29"/>
    </row>
    <row r="82" spans="1:13" x14ac:dyDescent="0.2">
      <c r="A82" s="29"/>
      <c r="B82" s="29"/>
      <c r="C82" s="29"/>
      <c r="D82" s="412"/>
      <c r="E82" s="29"/>
      <c r="F82" s="29"/>
      <c r="G82" s="29"/>
      <c r="H82" s="29"/>
      <c r="I82" s="29"/>
      <c r="J82" s="29"/>
      <c r="K82" s="29"/>
      <c r="L82" s="29"/>
      <c r="M82" s="29"/>
    </row>
    <row r="83" spans="1:13" x14ac:dyDescent="0.2">
      <c r="A83" s="29"/>
      <c r="B83" s="29"/>
      <c r="C83" s="29"/>
      <c r="D83" s="412"/>
      <c r="E83" s="29"/>
      <c r="F83" s="29"/>
      <c r="G83" s="29"/>
      <c r="H83" s="29"/>
      <c r="I83" s="29"/>
      <c r="J83" s="29"/>
      <c r="K83" s="29"/>
      <c r="L83" s="29"/>
      <c r="M83" s="29"/>
    </row>
    <row r="84" spans="1:13" x14ac:dyDescent="0.2">
      <c r="A84" s="29"/>
      <c r="B84" s="29"/>
      <c r="C84" s="29"/>
      <c r="D84" s="412"/>
      <c r="E84" s="29"/>
      <c r="F84" s="29"/>
      <c r="G84" s="29"/>
      <c r="H84" s="29"/>
      <c r="I84" s="29"/>
      <c r="J84" s="29"/>
      <c r="K84" s="29"/>
      <c r="L84" s="29"/>
      <c r="M84" s="29"/>
    </row>
    <row r="85" spans="1:13" x14ac:dyDescent="0.2">
      <c r="A85" s="29"/>
      <c r="B85" s="29"/>
      <c r="C85" s="29"/>
      <c r="D85" s="412"/>
      <c r="E85" s="29"/>
      <c r="F85" s="29"/>
      <c r="G85" s="29"/>
      <c r="H85" s="29"/>
      <c r="I85" s="29"/>
      <c r="J85" s="29"/>
      <c r="K85" s="29"/>
      <c r="L85" s="29"/>
      <c r="M85" s="29"/>
    </row>
    <row r="86" spans="1:13" x14ac:dyDescent="0.2">
      <c r="A86" s="29"/>
      <c r="B86" s="29"/>
      <c r="C86" s="29"/>
      <c r="D86" s="412"/>
      <c r="E86" s="29"/>
      <c r="F86" s="29"/>
      <c r="G86" s="29"/>
      <c r="H86" s="29"/>
      <c r="I86" s="29"/>
      <c r="J86" s="29"/>
      <c r="K86" s="29"/>
      <c r="L86" s="29"/>
      <c r="M86" s="29"/>
    </row>
    <row r="87" spans="1:13" x14ac:dyDescent="0.2">
      <c r="A87" s="29"/>
      <c r="B87" s="29"/>
      <c r="C87" s="29"/>
      <c r="D87" s="412"/>
      <c r="E87" s="29"/>
      <c r="F87" s="29"/>
      <c r="G87" s="29"/>
      <c r="H87" s="29"/>
      <c r="I87" s="29"/>
      <c r="J87" s="29"/>
      <c r="K87" s="29"/>
      <c r="L87" s="29"/>
      <c r="M87" s="29"/>
    </row>
    <row r="88" spans="1:13" x14ac:dyDescent="0.2">
      <c r="A88" s="29"/>
      <c r="B88" s="29"/>
      <c r="C88" s="29"/>
      <c r="D88" s="412"/>
      <c r="E88" s="29"/>
      <c r="F88" s="29"/>
      <c r="G88" s="29"/>
      <c r="H88" s="29"/>
      <c r="I88" s="29"/>
      <c r="J88" s="29"/>
      <c r="K88" s="29"/>
      <c r="L88" s="29"/>
      <c r="M88" s="29"/>
    </row>
    <row r="89" spans="1:13" x14ac:dyDescent="0.2">
      <c r="A89" s="29"/>
      <c r="B89" s="29"/>
      <c r="C89" s="29"/>
      <c r="D89" s="412"/>
      <c r="E89" s="29"/>
      <c r="F89" s="29"/>
      <c r="G89" s="29"/>
      <c r="H89" s="29"/>
      <c r="I89" s="29"/>
      <c r="J89" s="29"/>
      <c r="K89" s="29"/>
      <c r="L89" s="29"/>
      <c r="M89" s="29"/>
    </row>
    <row r="90" spans="1:13" x14ac:dyDescent="0.2">
      <c r="A90" s="29"/>
      <c r="B90" s="29"/>
      <c r="C90" s="29"/>
      <c r="D90" s="412"/>
      <c r="E90" s="29"/>
      <c r="F90" s="29"/>
      <c r="G90" s="29"/>
      <c r="H90" s="29"/>
      <c r="I90" s="29"/>
      <c r="J90" s="29"/>
      <c r="K90" s="29"/>
      <c r="L90" s="29"/>
      <c r="M90" s="29"/>
    </row>
    <row r="91" spans="1:13" x14ac:dyDescent="0.2">
      <c r="A91" s="29"/>
      <c r="B91" s="29"/>
      <c r="C91" s="29"/>
      <c r="D91" s="412"/>
      <c r="E91" s="29"/>
      <c r="F91" s="29"/>
      <c r="G91" s="29"/>
      <c r="H91" s="29"/>
      <c r="I91" s="29"/>
      <c r="J91" s="29"/>
      <c r="K91" s="29"/>
      <c r="L91" s="29"/>
      <c r="M91" s="29"/>
    </row>
    <row r="92" spans="1:13" x14ac:dyDescent="0.2">
      <c r="A92" s="29"/>
      <c r="B92" s="29"/>
      <c r="C92" s="29"/>
      <c r="D92" s="412"/>
      <c r="E92" s="29"/>
      <c r="F92" s="29"/>
      <c r="G92" s="29"/>
      <c r="H92" s="29"/>
      <c r="I92" s="29"/>
      <c r="J92" s="29"/>
      <c r="K92" s="29"/>
      <c r="L92" s="29"/>
      <c r="M92" s="29"/>
    </row>
    <row r="93" spans="1:13" x14ac:dyDescent="0.2">
      <c r="A93" s="29"/>
      <c r="B93" s="29"/>
      <c r="C93" s="29"/>
      <c r="D93" s="412"/>
      <c r="E93" s="29"/>
      <c r="F93" s="29"/>
      <c r="G93" s="29"/>
      <c r="H93" s="29"/>
      <c r="I93" s="29"/>
      <c r="J93" s="29"/>
      <c r="K93" s="29"/>
      <c r="L93" s="29"/>
      <c r="M93" s="29"/>
    </row>
    <row r="94" spans="1:13" x14ac:dyDescent="0.2">
      <c r="A94" s="29"/>
      <c r="B94" s="29"/>
      <c r="C94" s="29"/>
      <c r="D94" s="412"/>
      <c r="E94" s="29"/>
      <c r="F94" s="29"/>
      <c r="G94" s="29"/>
      <c r="H94" s="29"/>
      <c r="I94" s="29"/>
      <c r="J94" s="29"/>
      <c r="K94" s="29"/>
      <c r="L94" s="29"/>
      <c r="M94" s="29"/>
    </row>
    <row r="95" spans="1:13" x14ac:dyDescent="0.2">
      <c r="A95" s="29"/>
      <c r="B95" s="29"/>
      <c r="C95" s="29"/>
      <c r="D95" s="412"/>
      <c r="E95" s="29"/>
      <c r="F95" s="29"/>
      <c r="G95" s="29"/>
      <c r="H95" s="29"/>
      <c r="I95" s="29"/>
      <c r="J95" s="29"/>
      <c r="K95" s="29"/>
      <c r="L95" s="29"/>
      <c r="M95" s="29"/>
    </row>
    <row r="96" spans="1:13" x14ac:dyDescent="0.2">
      <c r="A96" s="29"/>
      <c r="B96" s="29"/>
      <c r="C96" s="29"/>
      <c r="D96" s="412"/>
      <c r="E96" s="29"/>
      <c r="F96" s="29"/>
      <c r="G96" s="29"/>
      <c r="H96" s="29"/>
      <c r="I96" s="29"/>
      <c r="J96" s="29"/>
      <c r="K96" s="29"/>
      <c r="L96" s="29"/>
      <c r="M96" s="29"/>
    </row>
    <row r="97" spans="1:13" x14ac:dyDescent="0.2">
      <c r="A97" s="29"/>
      <c r="B97" s="29"/>
      <c r="C97" s="29"/>
      <c r="D97" s="412"/>
      <c r="E97" s="29"/>
      <c r="F97" s="29"/>
      <c r="G97" s="29"/>
      <c r="H97" s="29"/>
      <c r="I97" s="29"/>
      <c r="J97" s="29"/>
      <c r="K97" s="29"/>
      <c r="L97" s="29"/>
      <c r="M97" s="29"/>
    </row>
    <row r="98" spans="1:13" x14ac:dyDescent="0.2">
      <c r="A98" s="29"/>
      <c r="B98" s="29"/>
      <c r="C98" s="29"/>
      <c r="D98" s="412"/>
      <c r="E98" s="29"/>
      <c r="F98" s="29"/>
      <c r="G98" s="29"/>
      <c r="H98" s="29"/>
      <c r="I98" s="29"/>
      <c r="J98" s="29"/>
      <c r="K98" s="29"/>
      <c r="L98" s="29"/>
      <c r="M98" s="29"/>
    </row>
    <row r="99" spans="1:13" x14ac:dyDescent="0.2">
      <c r="A99" s="29"/>
      <c r="B99" s="29"/>
      <c r="C99" s="29"/>
      <c r="D99" s="412"/>
      <c r="E99" s="29"/>
      <c r="F99" s="29"/>
      <c r="G99" s="29"/>
      <c r="H99" s="29"/>
      <c r="I99" s="29"/>
      <c r="J99" s="29"/>
      <c r="K99" s="29"/>
      <c r="L99" s="29"/>
      <c r="M99" s="29"/>
    </row>
    <row r="100" spans="1:13" x14ac:dyDescent="0.2">
      <c r="A100" s="29"/>
      <c r="B100" s="29"/>
      <c r="C100" s="29"/>
      <c r="D100" s="412"/>
      <c r="E100" s="29"/>
      <c r="F100" s="29"/>
      <c r="G100" s="29"/>
      <c r="H100" s="29"/>
      <c r="I100" s="29"/>
      <c r="J100" s="29"/>
      <c r="K100" s="29"/>
      <c r="L100" s="29"/>
      <c r="M100" s="29"/>
    </row>
    <row r="101" spans="1:13" x14ac:dyDescent="0.2">
      <c r="A101" s="29"/>
      <c r="B101" s="29"/>
      <c r="C101" s="29"/>
      <c r="D101" s="412"/>
      <c r="E101" s="29"/>
      <c r="F101" s="29"/>
      <c r="G101" s="29"/>
      <c r="H101" s="29"/>
      <c r="I101" s="29"/>
      <c r="J101" s="29"/>
      <c r="K101" s="29"/>
      <c r="L101" s="29"/>
      <c r="M101" s="29"/>
    </row>
    <row r="102" spans="1:13" x14ac:dyDescent="0.2">
      <c r="A102" s="29"/>
      <c r="B102" s="29"/>
      <c r="C102" s="29"/>
      <c r="D102" s="412"/>
      <c r="E102" s="29"/>
      <c r="F102" s="29"/>
      <c r="G102" s="29"/>
      <c r="H102" s="29"/>
      <c r="I102" s="29"/>
      <c r="J102" s="29"/>
      <c r="K102" s="29"/>
      <c r="L102" s="29"/>
      <c r="M102" s="29"/>
    </row>
    <row r="103" spans="1:13" x14ac:dyDescent="0.2">
      <c r="A103" s="29"/>
      <c r="B103" s="29"/>
      <c r="C103" s="29"/>
      <c r="D103" s="412"/>
      <c r="E103" s="29"/>
      <c r="F103" s="29"/>
      <c r="G103" s="29"/>
      <c r="H103" s="29"/>
      <c r="I103" s="29"/>
      <c r="J103" s="29"/>
      <c r="K103" s="29"/>
      <c r="L103" s="29"/>
      <c r="M103" s="29"/>
    </row>
    <row r="104" spans="1:13" x14ac:dyDescent="0.2">
      <c r="A104" s="29"/>
      <c r="B104" s="29"/>
      <c r="C104" s="29"/>
      <c r="D104" s="412"/>
      <c r="E104" s="29"/>
      <c r="F104" s="29"/>
      <c r="G104" s="29"/>
      <c r="H104" s="29"/>
      <c r="I104" s="29"/>
      <c r="J104" s="29"/>
      <c r="K104" s="29"/>
      <c r="L104" s="29"/>
      <c r="M104" s="29"/>
    </row>
    <row r="105" spans="1:13" x14ac:dyDescent="0.2">
      <c r="A105" s="29"/>
      <c r="B105" s="29"/>
      <c r="C105" s="29"/>
      <c r="D105" s="412"/>
      <c r="E105" s="29"/>
      <c r="F105" s="29"/>
      <c r="G105" s="29"/>
      <c r="H105" s="29"/>
      <c r="I105" s="29"/>
      <c r="J105" s="29"/>
      <c r="K105" s="29"/>
      <c r="L105" s="29"/>
      <c r="M105" s="29"/>
    </row>
    <row r="106" spans="1:13" x14ac:dyDescent="0.2">
      <c r="A106" s="29"/>
      <c r="B106" s="29"/>
      <c r="C106" s="29"/>
      <c r="D106" s="412"/>
      <c r="E106" s="29"/>
      <c r="F106" s="29"/>
      <c r="G106" s="29"/>
      <c r="H106" s="29"/>
      <c r="I106" s="29"/>
      <c r="J106" s="29"/>
      <c r="K106" s="29"/>
      <c r="L106" s="29"/>
      <c r="M106" s="29"/>
    </row>
    <row r="107" spans="1:13" x14ac:dyDescent="0.2">
      <c r="A107" s="29"/>
      <c r="B107" s="29"/>
      <c r="C107" s="29"/>
      <c r="D107" s="412"/>
      <c r="E107" s="29"/>
      <c r="F107" s="29"/>
      <c r="G107" s="29"/>
      <c r="H107" s="29"/>
      <c r="I107" s="29"/>
      <c r="J107" s="29"/>
      <c r="K107" s="29"/>
      <c r="L107" s="29"/>
      <c r="M107" s="29"/>
    </row>
    <row r="108" spans="1:13" x14ac:dyDescent="0.2">
      <c r="A108" s="29"/>
      <c r="B108" s="29"/>
      <c r="C108" s="29"/>
      <c r="D108" s="412"/>
      <c r="E108" s="29"/>
      <c r="F108" s="29"/>
      <c r="G108" s="29"/>
      <c r="H108" s="29"/>
      <c r="I108" s="29"/>
      <c r="J108" s="29"/>
      <c r="K108" s="29"/>
      <c r="L108" s="29"/>
      <c r="M108" s="29"/>
    </row>
    <row r="109" spans="1:13" x14ac:dyDescent="0.2">
      <c r="A109" s="29"/>
      <c r="B109" s="29"/>
      <c r="C109" s="29"/>
      <c r="D109" s="412"/>
      <c r="E109" s="29"/>
      <c r="F109" s="29"/>
      <c r="G109" s="29"/>
      <c r="H109" s="29"/>
      <c r="I109" s="29"/>
      <c r="J109" s="29"/>
      <c r="K109" s="29"/>
      <c r="L109" s="29"/>
      <c r="M109" s="29"/>
    </row>
    <row r="110" spans="1:13" x14ac:dyDescent="0.2">
      <c r="A110" s="29"/>
      <c r="B110" s="29"/>
      <c r="C110" s="29"/>
      <c r="D110" s="412"/>
      <c r="E110" s="29"/>
      <c r="F110" s="29"/>
      <c r="G110" s="29"/>
      <c r="H110" s="29"/>
      <c r="I110" s="29"/>
      <c r="J110" s="29"/>
      <c r="K110" s="29"/>
      <c r="L110" s="29"/>
      <c r="M110" s="29"/>
    </row>
    <row r="111" spans="1:13" x14ac:dyDescent="0.2">
      <c r="A111" s="29"/>
      <c r="B111" s="29"/>
      <c r="C111" s="29"/>
      <c r="D111" s="412"/>
      <c r="E111" s="29"/>
      <c r="F111" s="29"/>
      <c r="G111" s="29"/>
      <c r="H111" s="29"/>
      <c r="I111" s="29"/>
      <c r="J111" s="29"/>
      <c r="K111" s="29"/>
      <c r="L111" s="29"/>
      <c r="M111" s="29"/>
    </row>
    <row r="112" spans="1:13" x14ac:dyDescent="0.2">
      <c r="A112" s="29"/>
      <c r="B112" s="29"/>
      <c r="C112" s="29"/>
      <c r="D112" s="412"/>
      <c r="E112" s="29"/>
      <c r="F112" s="29"/>
      <c r="G112" s="29"/>
      <c r="H112" s="29"/>
      <c r="I112" s="29"/>
      <c r="J112" s="29"/>
      <c r="K112" s="29"/>
      <c r="L112" s="29"/>
      <c r="M112" s="29"/>
    </row>
    <row r="113" spans="1:13" x14ac:dyDescent="0.2">
      <c r="A113" s="29"/>
      <c r="B113" s="29"/>
      <c r="C113" s="29"/>
      <c r="D113" s="412"/>
      <c r="E113" s="29"/>
      <c r="F113" s="29"/>
      <c r="G113" s="29"/>
      <c r="H113" s="29"/>
      <c r="I113" s="29"/>
      <c r="J113" s="29"/>
      <c r="K113" s="29"/>
      <c r="L113" s="29"/>
      <c r="M113" s="29"/>
    </row>
    <row r="114" spans="1:13" x14ac:dyDescent="0.2">
      <c r="A114" s="29"/>
      <c r="B114" s="29"/>
      <c r="C114" s="29"/>
      <c r="D114" s="412"/>
      <c r="E114" s="29"/>
      <c r="F114" s="29"/>
      <c r="G114" s="29"/>
      <c r="H114" s="29"/>
      <c r="I114" s="29"/>
      <c r="J114" s="29"/>
      <c r="K114" s="29"/>
      <c r="L114" s="29"/>
      <c r="M114" s="29"/>
    </row>
    <row r="115" spans="1:13" x14ac:dyDescent="0.2">
      <c r="A115" s="29"/>
      <c r="B115" s="29"/>
      <c r="C115" s="29"/>
      <c r="D115" s="412"/>
      <c r="E115" s="29"/>
      <c r="F115" s="29"/>
      <c r="G115" s="29"/>
      <c r="H115" s="29"/>
      <c r="I115" s="29"/>
      <c r="J115" s="29"/>
      <c r="K115" s="29"/>
      <c r="L115" s="29"/>
      <c r="M115" s="29"/>
    </row>
    <row r="116" spans="1:13" x14ac:dyDescent="0.2">
      <c r="A116" s="29"/>
      <c r="B116" s="29"/>
      <c r="C116" s="29"/>
      <c r="D116" s="412"/>
      <c r="E116" s="29"/>
      <c r="F116" s="29"/>
      <c r="G116" s="29"/>
      <c r="H116" s="29"/>
      <c r="I116" s="29"/>
      <c r="J116" s="29"/>
      <c r="K116" s="29"/>
      <c r="L116" s="29"/>
      <c r="M116" s="29"/>
    </row>
    <row r="117" spans="1:13" x14ac:dyDescent="0.2">
      <c r="A117" s="29"/>
      <c r="B117" s="29"/>
      <c r="C117" s="29"/>
      <c r="D117" s="412"/>
      <c r="E117" s="29"/>
      <c r="F117" s="29"/>
      <c r="G117" s="29"/>
      <c r="H117" s="29"/>
      <c r="I117" s="29"/>
      <c r="J117" s="29"/>
      <c r="K117" s="29"/>
      <c r="L117" s="29"/>
      <c r="M117" s="29"/>
    </row>
    <row r="118" spans="1:13" x14ac:dyDescent="0.2">
      <c r="A118" s="29"/>
      <c r="B118" s="29"/>
      <c r="C118" s="29"/>
      <c r="D118" s="412"/>
      <c r="E118" s="29"/>
      <c r="F118" s="29"/>
      <c r="G118" s="29"/>
      <c r="H118" s="29"/>
      <c r="I118" s="29"/>
      <c r="J118" s="29"/>
      <c r="K118" s="29"/>
      <c r="L118" s="29"/>
      <c r="M118" s="29"/>
    </row>
    <row r="119" spans="1:13" x14ac:dyDescent="0.2">
      <c r="A119" s="29"/>
      <c r="B119" s="29"/>
      <c r="C119" s="29"/>
      <c r="D119" s="412"/>
      <c r="E119" s="29"/>
      <c r="F119" s="29"/>
      <c r="G119" s="29"/>
      <c r="H119" s="29"/>
      <c r="I119" s="29"/>
      <c r="J119" s="29"/>
      <c r="K119" s="29"/>
      <c r="L119" s="29"/>
      <c r="M119" s="29"/>
    </row>
    <row r="120" spans="1:13" x14ac:dyDescent="0.2">
      <c r="A120" s="29"/>
      <c r="B120" s="29"/>
      <c r="C120" s="29"/>
      <c r="D120" s="412"/>
      <c r="E120" s="29"/>
      <c r="F120" s="29"/>
      <c r="G120" s="29"/>
      <c r="H120" s="29"/>
      <c r="I120" s="29"/>
      <c r="J120" s="29"/>
      <c r="K120" s="29"/>
      <c r="L120" s="29"/>
      <c r="M120" s="29"/>
    </row>
    <row r="121" spans="1:13" x14ac:dyDescent="0.2">
      <c r="A121" s="29"/>
      <c r="B121" s="29"/>
      <c r="C121" s="29"/>
      <c r="D121" s="412"/>
      <c r="E121" s="29"/>
      <c r="F121" s="29"/>
      <c r="G121" s="29"/>
      <c r="H121" s="29"/>
      <c r="I121" s="29"/>
      <c r="J121" s="29"/>
      <c r="K121" s="29"/>
      <c r="L121" s="29"/>
      <c r="M121" s="29"/>
    </row>
    <row r="122" spans="1:13" x14ac:dyDescent="0.2">
      <c r="A122" s="29"/>
      <c r="B122" s="29"/>
      <c r="C122" s="29"/>
      <c r="D122" s="412"/>
      <c r="E122" s="29"/>
      <c r="F122" s="29"/>
      <c r="G122" s="29"/>
      <c r="H122" s="29"/>
      <c r="I122" s="29"/>
      <c r="J122" s="29"/>
      <c r="K122" s="29"/>
      <c r="L122" s="29"/>
      <c r="M122" s="29"/>
    </row>
    <row r="123" spans="1:13" x14ac:dyDescent="0.2">
      <c r="A123" s="29"/>
      <c r="B123" s="29"/>
      <c r="C123" s="29"/>
      <c r="D123" s="412"/>
      <c r="E123" s="29"/>
      <c r="F123" s="29"/>
      <c r="G123" s="29"/>
      <c r="H123" s="29"/>
      <c r="I123" s="29"/>
      <c r="J123" s="29"/>
      <c r="K123" s="29"/>
      <c r="L123" s="29"/>
      <c r="M123" s="29"/>
    </row>
    <row r="124" spans="1:13" x14ac:dyDescent="0.2">
      <c r="A124" s="29"/>
      <c r="B124" s="29"/>
      <c r="C124" s="29"/>
      <c r="D124" s="412"/>
      <c r="E124" s="29"/>
      <c r="F124" s="29"/>
      <c r="G124" s="29"/>
      <c r="H124" s="29"/>
      <c r="I124" s="29"/>
      <c r="J124" s="29"/>
      <c r="K124" s="29"/>
      <c r="L124" s="29"/>
      <c r="M124" s="29"/>
    </row>
    <row r="125" spans="1:13" x14ac:dyDescent="0.2">
      <c r="A125" s="29"/>
      <c r="B125" s="29"/>
      <c r="C125" s="29"/>
      <c r="D125" s="412"/>
      <c r="E125" s="29"/>
      <c r="F125" s="29"/>
      <c r="G125" s="29"/>
      <c r="H125" s="29"/>
      <c r="I125" s="29"/>
      <c r="J125" s="29"/>
      <c r="K125" s="29"/>
      <c r="L125" s="29"/>
      <c r="M125" s="29"/>
    </row>
    <row r="126" spans="1:13" x14ac:dyDescent="0.2">
      <c r="A126" s="29"/>
      <c r="B126" s="29"/>
      <c r="C126" s="29"/>
      <c r="D126" s="412"/>
      <c r="E126" s="29"/>
      <c r="F126" s="29"/>
      <c r="G126" s="29"/>
      <c r="H126" s="29"/>
      <c r="I126" s="29"/>
      <c r="J126" s="29"/>
      <c r="K126" s="29"/>
      <c r="L126" s="29"/>
      <c r="M126" s="29"/>
    </row>
    <row r="127" spans="1:13" x14ac:dyDescent="0.2">
      <c r="A127" s="29"/>
      <c r="B127" s="29"/>
      <c r="C127" s="29"/>
      <c r="D127" s="412"/>
      <c r="E127" s="29"/>
      <c r="F127" s="29"/>
      <c r="G127" s="29"/>
      <c r="H127" s="29"/>
      <c r="I127" s="29"/>
      <c r="J127" s="29"/>
      <c r="K127" s="29"/>
      <c r="L127" s="29"/>
      <c r="M127" s="29"/>
    </row>
    <row r="128" spans="1:13" x14ac:dyDescent="0.2">
      <c r="A128" s="29"/>
      <c r="B128" s="29"/>
      <c r="C128" s="29"/>
      <c r="D128" s="412"/>
      <c r="E128" s="29"/>
      <c r="F128" s="29"/>
      <c r="G128" s="29"/>
      <c r="H128" s="29"/>
      <c r="I128" s="29"/>
      <c r="J128" s="29"/>
      <c r="K128" s="29"/>
      <c r="L128" s="29"/>
      <c r="M128" s="29"/>
    </row>
    <row r="129" spans="1:13" x14ac:dyDescent="0.2">
      <c r="A129" s="29"/>
      <c r="B129" s="29"/>
      <c r="C129" s="29"/>
      <c r="D129" s="412"/>
      <c r="E129" s="29"/>
      <c r="F129" s="29"/>
      <c r="G129" s="29"/>
      <c r="H129" s="29"/>
      <c r="I129" s="29"/>
      <c r="J129" s="29"/>
      <c r="K129" s="29"/>
      <c r="L129" s="29"/>
      <c r="M129" s="29"/>
    </row>
    <row r="130" spans="1:13" x14ac:dyDescent="0.2">
      <c r="A130" s="29"/>
      <c r="B130" s="29"/>
      <c r="C130" s="29"/>
      <c r="D130" s="412"/>
      <c r="E130" s="29"/>
      <c r="F130" s="29"/>
      <c r="G130" s="29"/>
      <c r="H130" s="29"/>
      <c r="I130" s="29"/>
      <c r="J130" s="29"/>
      <c r="K130" s="29"/>
      <c r="L130" s="29"/>
      <c r="M130" s="29"/>
    </row>
    <row r="131" spans="1:13" x14ac:dyDescent="0.2">
      <c r="A131" s="29"/>
      <c r="B131" s="29"/>
      <c r="C131" s="29"/>
      <c r="D131" s="412"/>
      <c r="E131" s="29"/>
      <c r="F131" s="29"/>
      <c r="G131" s="29"/>
      <c r="H131" s="29"/>
      <c r="I131" s="29"/>
      <c r="J131" s="29"/>
      <c r="K131" s="29"/>
      <c r="L131" s="29"/>
      <c r="M131" s="29"/>
    </row>
    <row r="132" spans="1:13" x14ac:dyDescent="0.2">
      <c r="A132" s="29"/>
      <c r="B132" s="29"/>
      <c r="C132" s="29"/>
      <c r="D132" s="412"/>
      <c r="E132" s="29"/>
      <c r="F132" s="29"/>
      <c r="G132" s="29"/>
      <c r="H132" s="29"/>
      <c r="I132" s="29"/>
      <c r="J132" s="29"/>
      <c r="K132" s="29"/>
      <c r="L132" s="29"/>
      <c r="M132" s="29"/>
    </row>
    <row r="133" spans="1:13" x14ac:dyDescent="0.2">
      <c r="A133" s="29"/>
      <c r="B133" s="29"/>
      <c r="C133" s="29"/>
      <c r="D133" s="412"/>
      <c r="E133" s="29"/>
      <c r="F133" s="29"/>
      <c r="G133" s="29"/>
      <c r="H133" s="29"/>
      <c r="I133" s="29"/>
      <c r="J133" s="29"/>
      <c r="K133" s="29"/>
      <c r="L133" s="29"/>
      <c r="M133" s="29"/>
    </row>
    <row r="134" spans="1:13" x14ac:dyDescent="0.2">
      <c r="A134" s="29"/>
      <c r="B134" s="29"/>
      <c r="C134" s="29"/>
      <c r="D134" s="412"/>
      <c r="E134" s="29"/>
      <c r="F134" s="29"/>
      <c r="G134" s="29"/>
      <c r="H134" s="29"/>
      <c r="I134" s="29"/>
      <c r="J134" s="29"/>
      <c r="K134" s="29"/>
      <c r="L134" s="29"/>
      <c r="M134" s="29"/>
    </row>
    <row r="135" spans="1:13" x14ac:dyDescent="0.2">
      <c r="A135" s="29"/>
      <c r="B135" s="29"/>
      <c r="C135" s="29"/>
      <c r="D135" s="412"/>
      <c r="E135" s="29"/>
      <c r="F135" s="29"/>
      <c r="G135" s="29"/>
      <c r="H135" s="29"/>
      <c r="I135" s="29"/>
      <c r="J135" s="29"/>
      <c r="K135" s="29"/>
      <c r="L135" s="29"/>
      <c r="M135" s="29"/>
    </row>
    <row r="136" spans="1:13" x14ac:dyDescent="0.2">
      <c r="A136" s="29"/>
      <c r="B136" s="29"/>
      <c r="C136" s="29"/>
      <c r="D136" s="412"/>
      <c r="E136" s="29"/>
      <c r="F136" s="29"/>
      <c r="G136" s="29"/>
      <c r="H136" s="29"/>
      <c r="I136" s="29"/>
      <c r="J136" s="29"/>
      <c r="K136" s="29"/>
      <c r="L136" s="29"/>
      <c r="M136" s="29"/>
    </row>
    <row r="137" spans="1:13" x14ac:dyDescent="0.2">
      <c r="A137" s="29"/>
      <c r="B137" s="29"/>
      <c r="C137" s="29"/>
      <c r="D137" s="412"/>
      <c r="E137" s="29"/>
      <c r="F137" s="29"/>
      <c r="G137" s="29"/>
      <c r="H137" s="29"/>
      <c r="I137" s="29"/>
      <c r="J137" s="29"/>
      <c r="K137" s="29"/>
      <c r="L137" s="29"/>
      <c r="M137" s="29"/>
    </row>
    <row r="138" spans="1:13" x14ac:dyDescent="0.2">
      <c r="A138" s="29"/>
      <c r="B138" s="29"/>
      <c r="C138" s="29"/>
      <c r="D138" s="412"/>
      <c r="E138" s="29"/>
      <c r="F138" s="29"/>
      <c r="G138" s="29"/>
      <c r="H138" s="29"/>
      <c r="I138" s="29"/>
      <c r="J138" s="29"/>
      <c r="K138" s="29"/>
      <c r="L138" s="29"/>
      <c r="M138" s="29"/>
    </row>
    <row r="139" spans="1:13" x14ac:dyDescent="0.2">
      <c r="A139" s="29"/>
      <c r="B139" s="29"/>
      <c r="C139" s="29"/>
      <c r="D139" s="412"/>
      <c r="E139" s="29"/>
      <c r="F139" s="29"/>
      <c r="G139" s="29"/>
      <c r="H139" s="29"/>
      <c r="I139" s="29"/>
      <c r="J139" s="29"/>
      <c r="K139" s="29"/>
      <c r="L139" s="29"/>
      <c r="M139" s="29"/>
    </row>
    <row r="140" spans="1:13" x14ac:dyDescent="0.2">
      <c r="A140" s="29"/>
      <c r="B140" s="29"/>
      <c r="C140" s="29"/>
      <c r="D140" s="412"/>
      <c r="E140" s="29"/>
      <c r="F140" s="29"/>
      <c r="G140" s="29"/>
      <c r="H140" s="29"/>
      <c r="I140" s="29"/>
      <c r="J140" s="29"/>
      <c r="K140" s="29"/>
      <c r="L140" s="29"/>
      <c r="M140" s="29"/>
    </row>
    <row r="141" spans="1:13" x14ac:dyDescent="0.2">
      <c r="A141" s="29"/>
      <c r="B141" s="29"/>
      <c r="C141" s="29"/>
      <c r="D141" s="412"/>
      <c r="E141" s="29"/>
      <c r="F141" s="29"/>
      <c r="G141" s="29"/>
      <c r="H141" s="29"/>
      <c r="I141" s="29"/>
      <c r="J141" s="29"/>
      <c r="K141" s="29"/>
      <c r="L141" s="29"/>
      <c r="M141" s="29"/>
    </row>
    <row r="142" spans="1:13" x14ac:dyDescent="0.2">
      <c r="A142" s="29"/>
      <c r="B142" s="29"/>
      <c r="C142" s="29"/>
      <c r="D142" s="412"/>
      <c r="E142" s="29"/>
      <c r="F142" s="29"/>
      <c r="G142" s="29"/>
      <c r="H142" s="29"/>
      <c r="I142" s="29"/>
      <c r="J142" s="29"/>
      <c r="K142" s="29"/>
      <c r="L142" s="29"/>
      <c r="M142" s="29"/>
    </row>
    <row r="143" spans="1:13" x14ac:dyDescent="0.2">
      <c r="A143" s="29"/>
      <c r="B143" s="29"/>
      <c r="C143" s="29"/>
      <c r="D143" s="412"/>
      <c r="E143" s="29"/>
      <c r="F143" s="29"/>
      <c r="G143" s="29"/>
      <c r="H143" s="29"/>
      <c r="I143" s="29"/>
      <c r="J143" s="29"/>
      <c r="K143" s="29"/>
      <c r="L143" s="29"/>
      <c r="M143" s="29"/>
    </row>
    <row r="144" spans="1:13" x14ac:dyDescent="0.2">
      <c r="A144" s="29"/>
      <c r="B144" s="29"/>
      <c r="C144" s="29"/>
      <c r="D144" s="412"/>
      <c r="E144" s="29"/>
      <c r="F144" s="29"/>
      <c r="G144" s="29"/>
      <c r="H144" s="29"/>
      <c r="I144" s="29"/>
      <c r="J144" s="29"/>
      <c r="K144" s="29"/>
      <c r="L144" s="29"/>
      <c r="M144" s="29"/>
    </row>
    <row r="145" spans="1:13" x14ac:dyDescent="0.2">
      <c r="A145" s="29"/>
      <c r="B145" s="29"/>
      <c r="C145" s="29"/>
      <c r="D145" s="412"/>
      <c r="E145" s="29"/>
      <c r="F145" s="29"/>
      <c r="G145" s="29"/>
      <c r="H145" s="29"/>
      <c r="I145" s="29"/>
      <c r="J145" s="29"/>
      <c r="K145" s="29"/>
      <c r="L145" s="29"/>
      <c r="M145" s="29"/>
    </row>
    <row r="146" spans="1:13" x14ac:dyDescent="0.2">
      <c r="A146" s="29"/>
      <c r="B146" s="29"/>
      <c r="C146" s="29"/>
      <c r="D146" s="412"/>
      <c r="E146" s="29"/>
      <c r="F146" s="29"/>
      <c r="G146" s="29"/>
      <c r="H146" s="29"/>
      <c r="I146" s="29"/>
      <c r="J146" s="29"/>
      <c r="K146" s="29"/>
      <c r="L146" s="29"/>
      <c r="M146" s="29"/>
    </row>
    <row r="147" spans="1:13" x14ac:dyDescent="0.2">
      <c r="A147" s="29"/>
      <c r="B147" s="29"/>
      <c r="C147" s="29"/>
      <c r="D147" s="412"/>
      <c r="E147" s="29"/>
      <c r="F147" s="29"/>
      <c r="G147" s="29"/>
      <c r="H147" s="29"/>
      <c r="I147" s="29"/>
      <c r="J147" s="29"/>
      <c r="K147" s="29"/>
      <c r="L147" s="29"/>
      <c r="M147" s="29"/>
    </row>
    <row r="148" spans="1:13" x14ac:dyDescent="0.2">
      <c r="A148" s="29"/>
      <c r="B148" s="29"/>
      <c r="C148" s="29"/>
      <c r="D148" s="412"/>
      <c r="E148" s="29"/>
      <c r="F148" s="29"/>
      <c r="G148" s="29"/>
      <c r="H148" s="29"/>
      <c r="I148" s="29"/>
      <c r="J148" s="29"/>
      <c r="K148" s="29"/>
      <c r="L148" s="29"/>
      <c r="M148" s="29"/>
    </row>
    <row r="149" spans="1:13" x14ac:dyDescent="0.2">
      <c r="A149" s="29"/>
      <c r="B149" s="29"/>
      <c r="C149" s="29"/>
      <c r="D149" s="412"/>
      <c r="E149" s="29"/>
      <c r="F149" s="29"/>
      <c r="G149" s="29"/>
      <c r="H149" s="29"/>
      <c r="I149" s="29"/>
      <c r="J149" s="29"/>
      <c r="K149" s="29"/>
      <c r="L149" s="29"/>
      <c r="M149" s="29"/>
    </row>
    <row r="150" spans="1:13" x14ac:dyDescent="0.2">
      <c r="A150" s="29"/>
      <c r="B150" s="29"/>
      <c r="C150" s="29"/>
      <c r="D150" s="412"/>
      <c r="E150" s="29"/>
      <c r="F150" s="29"/>
      <c r="G150" s="29"/>
      <c r="H150" s="29"/>
      <c r="I150" s="29"/>
      <c r="J150" s="29"/>
      <c r="K150" s="29"/>
      <c r="L150" s="29"/>
      <c r="M150" s="29"/>
    </row>
    <row r="151" spans="1:13" x14ac:dyDescent="0.2">
      <c r="A151" s="29"/>
      <c r="B151" s="29"/>
      <c r="C151" s="29"/>
      <c r="D151" s="412"/>
      <c r="E151" s="29"/>
      <c r="F151" s="29"/>
      <c r="G151" s="29"/>
      <c r="H151" s="29"/>
      <c r="I151" s="29"/>
      <c r="J151" s="29"/>
      <c r="K151" s="29"/>
      <c r="L151" s="29"/>
      <c r="M151" s="29"/>
    </row>
    <row r="152" spans="1:13" x14ac:dyDescent="0.2">
      <c r="A152" s="29"/>
      <c r="B152" s="29"/>
      <c r="C152" s="29"/>
      <c r="D152" s="412"/>
      <c r="E152" s="29"/>
      <c r="F152" s="29"/>
      <c r="G152" s="29"/>
      <c r="H152" s="29"/>
      <c r="I152" s="29"/>
      <c r="J152" s="29"/>
      <c r="K152" s="29"/>
      <c r="L152" s="29"/>
      <c r="M152" s="29"/>
    </row>
    <row r="153" spans="1:13" x14ac:dyDescent="0.2">
      <c r="A153" s="29"/>
      <c r="B153" s="29"/>
      <c r="C153" s="29"/>
      <c r="D153" s="412"/>
      <c r="E153" s="29"/>
      <c r="F153" s="29"/>
      <c r="G153" s="29"/>
      <c r="H153" s="29"/>
      <c r="I153" s="29"/>
      <c r="J153" s="29"/>
      <c r="K153" s="29"/>
      <c r="L153" s="29"/>
      <c r="M153" s="29"/>
    </row>
    <row r="154" spans="1:13" x14ac:dyDescent="0.2">
      <c r="A154" s="29"/>
      <c r="B154" s="29"/>
      <c r="C154" s="29"/>
      <c r="D154" s="412"/>
      <c r="E154" s="29"/>
      <c r="F154" s="29"/>
      <c r="G154" s="29"/>
      <c r="H154" s="29"/>
      <c r="I154" s="29"/>
      <c r="J154" s="29"/>
      <c r="K154" s="29"/>
      <c r="L154" s="29"/>
      <c r="M154" s="29"/>
    </row>
    <row r="155" spans="1:13" x14ac:dyDescent="0.2">
      <c r="A155" s="29"/>
      <c r="B155" s="29"/>
      <c r="C155" s="29"/>
      <c r="D155" s="412"/>
      <c r="E155" s="29"/>
      <c r="F155" s="29"/>
      <c r="G155" s="29"/>
      <c r="H155" s="29"/>
      <c r="I155" s="29"/>
      <c r="J155" s="29"/>
      <c r="K155" s="29"/>
      <c r="L155" s="29"/>
      <c r="M155" s="29"/>
    </row>
    <row r="156" spans="1:13" x14ac:dyDescent="0.2">
      <c r="A156" s="29"/>
      <c r="B156" s="29"/>
      <c r="C156" s="29"/>
      <c r="D156" s="412"/>
      <c r="E156" s="29"/>
      <c r="F156" s="29"/>
      <c r="G156" s="29"/>
      <c r="H156" s="29"/>
      <c r="I156" s="29"/>
      <c r="J156" s="29"/>
      <c r="K156" s="29"/>
      <c r="L156" s="29"/>
      <c r="M156" s="29"/>
    </row>
    <row r="157" spans="1:13" x14ac:dyDescent="0.2">
      <c r="A157" s="29"/>
      <c r="B157" s="29"/>
      <c r="C157" s="29"/>
      <c r="D157" s="412"/>
      <c r="E157" s="29"/>
      <c r="F157" s="29"/>
      <c r="G157" s="29"/>
      <c r="H157" s="29"/>
      <c r="I157" s="29"/>
      <c r="J157" s="29"/>
      <c r="K157" s="29"/>
      <c r="L157" s="29"/>
      <c r="M157" s="29"/>
    </row>
    <row r="158" spans="1:13" x14ac:dyDescent="0.2">
      <c r="A158" s="29"/>
      <c r="B158" s="29"/>
      <c r="C158" s="29"/>
      <c r="D158" s="412"/>
      <c r="E158" s="29"/>
      <c r="F158" s="29"/>
      <c r="G158" s="29"/>
      <c r="H158" s="29"/>
      <c r="I158" s="29"/>
      <c r="J158" s="29"/>
      <c r="K158" s="29"/>
      <c r="L158" s="29"/>
      <c r="M158" s="29"/>
    </row>
    <row r="159" spans="1:13" x14ac:dyDescent="0.2">
      <c r="A159" s="29"/>
      <c r="B159" s="29"/>
      <c r="C159" s="29"/>
      <c r="D159" s="412"/>
      <c r="E159" s="29"/>
      <c r="F159" s="29"/>
      <c r="G159" s="29"/>
      <c r="H159" s="29"/>
      <c r="I159" s="29"/>
      <c r="J159" s="29"/>
      <c r="K159" s="29"/>
      <c r="L159" s="29"/>
      <c r="M159" s="29"/>
    </row>
    <row r="160" spans="1:13" x14ac:dyDescent="0.2">
      <c r="A160" s="29"/>
      <c r="B160" s="29"/>
      <c r="C160" s="29"/>
      <c r="D160" s="412"/>
      <c r="E160" s="29"/>
      <c r="F160" s="29"/>
      <c r="G160" s="29"/>
      <c r="H160" s="29"/>
      <c r="I160" s="29"/>
      <c r="J160" s="29"/>
      <c r="K160" s="29"/>
      <c r="L160" s="29"/>
      <c r="M160" s="29"/>
    </row>
    <row r="161" spans="1:13" x14ac:dyDescent="0.2">
      <c r="A161" s="29"/>
      <c r="B161" s="29"/>
      <c r="C161" s="29"/>
      <c r="D161" s="412"/>
      <c r="E161" s="29"/>
      <c r="F161" s="29"/>
      <c r="G161" s="29"/>
      <c r="H161" s="29"/>
      <c r="I161" s="29"/>
      <c r="J161" s="29"/>
      <c r="K161" s="29"/>
      <c r="L161" s="29"/>
      <c r="M161" s="29"/>
    </row>
    <row r="162" spans="1:13" x14ac:dyDescent="0.2">
      <c r="A162" s="29"/>
      <c r="B162" s="29"/>
      <c r="C162" s="29"/>
      <c r="D162" s="412"/>
      <c r="E162" s="29"/>
      <c r="F162" s="29"/>
      <c r="G162" s="29"/>
      <c r="H162" s="29"/>
      <c r="I162" s="29"/>
      <c r="J162" s="29"/>
      <c r="K162" s="29"/>
      <c r="L162" s="29"/>
      <c r="M162" s="29"/>
    </row>
    <row r="163" spans="1:13" x14ac:dyDescent="0.2">
      <c r="A163" s="29"/>
      <c r="B163" s="29"/>
      <c r="C163" s="29"/>
      <c r="D163" s="412"/>
      <c r="E163" s="29"/>
      <c r="F163" s="29"/>
      <c r="G163" s="29"/>
      <c r="H163" s="29"/>
      <c r="I163" s="29"/>
      <c r="J163" s="29"/>
      <c r="K163" s="29"/>
      <c r="L163" s="29"/>
      <c r="M163" s="29"/>
    </row>
    <row r="164" spans="1:13" x14ac:dyDescent="0.2">
      <c r="A164" s="29"/>
      <c r="B164" s="29"/>
      <c r="C164" s="29"/>
      <c r="D164" s="412"/>
      <c r="E164" s="29"/>
      <c r="F164" s="29"/>
      <c r="G164" s="29"/>
      <c r="H164" s="29"/>
      <c r="I164" s="29"/>
      <c r="J164" s="29"/>
      <c r="K164" s="29"/>
      <c r="L164" s="29"/>
      <c r="M164" s="29"/>
    </row>
    <row r="165" spans="1:13" x14ac:dyDescent="0.2">
      <c r="A165" s="29"/>
      <c r="B165" s="29"/>
      <c r="C165" s="29"/>
      <c r="D165" s="412"/>
      <c r="E165" s="29"/>
      <c r="F165" s="29"/>
      <c r="G165" s="29"/>
      <c r="H165" s="29"/>
      <c r="I165" s="29"/>
      <c r="J165" s="29"/>
      <c r="K165" s="29"/>
      <c r="L165" s="29"/>
      <c r="M165" s="29"/>
    </row>
    <row r="166" spans="1:13" x14ac:dyDescent="0.2">
      <c r="A166" s="29"/>
      <c r="B166" s="29"/>
      <c r="C166" s="29"/>
      <c r="D166" s="412"/>
      <c r="E166" s="29"/>
      <c r="F166" s="29"/>
      <c r="G166" s="29"/>
      <c r="H166" s="29"/>
      <c r="I166" s="29"/>
      <c r="J166" s="29"/>
      <c r="K166" s="29"/>
      <c r="L166" s="29"/>
      <c r="M166" s="29"/>
    </row>
    <row r="167" spans="1:13" x14ac:dyDescent="0.2">
      <c r="A167" s="29"/>
      <c r="B167" s="29"/>
      <c r="C167" s="29"/>
      <c r="D167" s="412"/>
      <c r="E167" s="29"/>
      <c r="F167" s="29"/>
      <c r="G167" s="29"/>
      <c r="H167" s="29"/>
      <c r="I167" s="29"/>
      <c r="J167" s="29"/>
      <c r="K167" s="29"/>
      <c r="L167" s="29"/>
      <c r="M167" s="29"/>
    </row>
    <row r="168" spans="1:13" x14ac:dyDescent="0.2">
      <c r="A168" s="29"/>
      <c r="B168" s="29"/>
      <c r="C168" s="29"/>
      <c r="D168" s="412"/>
      <c r="E168" s="29"/>
      <c r="F168" s="29"/>
      <c r="G168" s="29"/>
      <c r="H168" s="29"/>
      <c r="I168" s="29"/>
      <c r="J168" s="29"/>
      <c r="K168" s="29"/>
      <c r="L168" s="29"/>
      <c r="M168" s="29"/>
    </row>
    <row r="169" spans="1:13" x14ac:dyDescent="0.2">
      <c r="A169" s="29"/>
      <c r="B169" s="29"/>
      <c r="C169" s="29"/>
      <c r="D169" s="412"/>
      <c r="E169" s="29"/>
      <c r="F169" s="29"/>
      <c r="G169" s="29"/>
      <c r="H169" s="29"/>
      <c r="I169" s="29"/>
      <c r="J169" s="29"/>
      <c r="K169" s="29"/>
      <c r="L169" s="29"/>
      <c r="M169" s="29"/>
    </row>
    <row r="170" spans="1:13" x14ac:dyDescent="0.2">
      <c r="A170" s="29"/>
      <c r="B170" s="29"/>
      <c r="C170" s="29"/>
      <c r="D170" s="412"/>
      <c r="E170" s="29"/>
      <c r="F170" s="29"/>
      <c r="G170" s="29"/>
      <c r="H170" s="29"/>
      <c r="I170" s="29"/>
      <c r="J170" s="29"/>
      <c r="K170" s="29"/>
      <c r="L170" s="29"/>
      <c r="M170" s="29"/>
    </row>
    <row r="171" spans="1:13" x14ac:dyDescent="0.2">
      <c r="A171" s="29"/>
      <c r="B171" s="29"/>
      <c r="C171" s="29"/>
      <c r="D171" s="412"/>
      <c r="E171" s="29"/>
      <c r="F171" s="29"/>
      <c r="G171" s="29"/>
      <c r="H171" s="29"/>
      <c r="I171" s="29"/>
      <c r="J171" s="29"/>
      <c r="K171" s="29"/>
      <c r="L171" s="29"/>
      <c r="M171" s="29"/>
    </row>
    <row r="172" spans="1:13" x14ac:dyDescent="0.2">
      <c r="A172" s="29"/>
      <c r="B172" s="29"/>
      <c r="C172" s="29"/>
      <c r="D172" s="412"/>
      <c r="E172" s="29"/>
      <c r="F172" s="29"/>
      <c r="G172" s="29"/>
      <c r="H172" s="29"/>
      <c r="I172" s="29"/>
      <c r="J172" s="29"/>
      <c r="K172" s="29"/>
      <c r="L172" s="29"/>
      <c r="M172" s="29"/>
    </row>
    <row r="173" spans="1:13" x14ac:dyDescent="0.2">
      <c r="A173" s="29"/>
      <c r="B173" s="29"/>
      <c r="C173" s="29"/>
      <c r="D173" s="412"/>
      <c r="E173" s="29"/>
      <c r="F173" s="29"/>
      <c r="G173" s="29"/>
      <c r="H173" s="29"/>
      <c r="I173" s="29"/>
      <c r="J173" s="29"/>
      <c r="K173" s="29"/>
      <c r="L173" s="29"/>
      <c r="M173" s="29"/>
    </row>
    <row r="174" spans="1:13" x14ac:dyDescent="0.2">
      <c r="A174" s="29"/>
      <c r="B174" s="29"/>
      <c r="C174" s="29"/>
      <c r="D174" s="412"/>
      <c r="E174" s="29"/>
      <c r="F174" s="29"/>
      <c r="G174" s="29"/>
      <c r="H174" s="29"/>
      <c r="I174" s="29"/>
      <c r="J174" s="29"/>
      <c r="K174" s="29"/>
      <c r="L174" s="29"/>
      <c r="M174" s="29"/>
    </row>
    <row r="175" spans="1:13" x14ac:dyDescent="0.2">
      <c r="A175" s="29"/>
      <c r="B175" s="29"/>
      <c r="C175" s="29"/>
      <c r="D175" s="412"/>
      <c r="E175" s="29"/>
      <c r="F175" s="29"/>
      <c r="G175" s="29"/>
      <c r="H175" s="29"/>
      <c r="I175" s="29"/>
      <c r="J175" s="29"/>
      <c r="K175" s="29"/>
      <c r="L175" s="29"/>
      <c r="M175" s="29"/>
    </row>
    <row r="176" spans="1:13" x14ac:dyDescent="0.2">
      <c r="A176" s="29"/>
      <c r="B176" s="29"/>
      <c r="C176" s="29"/>
      <c r="D176" s="412"/>
      <c r="E176" s="29"/>
      <c r="F176" s="29"/>
      <c r="G176" s="29"/>
      <c r="H176" s="29"/>
      <c r="I176" s="29"/>
      <c r="J176" s="29"/>
      <c r="K176" s="29"/>
      <c r="L176" s="29"/>
      <c r="M176" s="29"/>
    </row>
    <row r="177" spans="1:13" x14ac:dyDescent="0.2">
      <c r="A177" s="29"/>
      <c r="B177" s="29"/>
      <c r="C177" s="29"/>
      <c r="D177" s="412"/>
      <c r="E177" s="29"/>
      <c r="F177" s="29"/>
      <c r="G177" s="29"/>
      <c r="H177" s="29"/>
      <c r="I177" s="29"/>
      <c r="J177" s="29"/>
      <c r="K177" s="29"/>
      <c r="L177" s="29"/>
      <c r="M177" s="29"/>
    </row>
    <row r="178" spans="1:13" x14ac:dyDescent="0.2">
      <c r="A178" s="29"/>
      <c r="B178" s="29"/>
      <c r="C178" s="29"/>
      <c r="D178" s="412"/>
      <c r="E178" s="29"/>
      <c r="F178" s="29"/>
      <c r="G178" s="29"/>
      <c r="H178" s="29"/>
      <c r="I178" s="29"/>
      <c r="J178" s="29"/>
      <c r="K178" s="29"/>
      <c r="L178" s="29"/>
      <c r="M178" s="29"/>
    </row>
    <row r="179" spans="1:13" x14ac:dyDescent="0.2">
      <c r="A179" s="29"/>
      <c r="B179" s="29"/>
      <c r="C179" s="29"/>
      <c r="D179" s="412"/>
      <c r="E179" s="29"/>
      <c r="F179" s="29"/>
      <c r="G179" s="29"/>
      <c r="H179" s="29"/>
      <c r="I179" s="29"/>
      <c r="J179" s="29"/>
      <c r="K179" s="29"/>
      <c r="L179" s="29"/>
      <c r="M179" s="29"/>
    </row>
    <row r="180" spans="1:13" x14ac:dyDescent="0.2">
      <c r="A180" s="29"/>
      <c r="B180" s="29"/>
      <c r="C180" s="29"/>
      <c r="D180" s="412"/>
      <c r="E180" s="29"/>
      <c r="F180" s="29"/>
      <c r="G180" s="29"/>
      <c r="H180" s="29"/>
      <c r="I180" s="29"/>
      <c r="J180" s="29"/>
      <c r="K180" s="29"/>
      <c r="L180" s="29"/>
      <c r="M180" s="29"/>
    </row>
    <row r="181" spans="1:13" x14ac:dyDescent="0.2">
      <c r="A181" s="29"/>
      <c r="B181" s="29"/>
      <c r="C181" s="29"/>
      <c r="D181" s="412"/>
      <c r="E181" s="29"/>
      <c r="F181" s="29"/>
      <c r="G181" s="29"/>
      <c r="H181" s="29"/>
      <c r="I181" s="29"/>
      <c r="J181" s="29"/>
      <c r="K181" s="29"/>
      <c r="L181" s="29"/>
      <c r="M181" s="29"/>
    </row>
    <row r="182" spans="1:13" x14ac:dyDescent="0.2">
      <c r="A182" s="29"/>
      <c r="B182" s="29"/>
      <c r="C182" s="29"/>
      <c r="D182" s="412"/>
      <c r="E182" s="29"/>
      <c r="F182" s="29"/>
      <c r="G182" s="29"/>
      <c r="H182" s="29"/>
      <c r="I182" s="29"/>
      <c r="J182" s="29"/>
      <c r="K182" s="29"/>
      <c r="L182" s="29"/>
      <c r="M182" s="29"/>
    </row>
    <row r="183" spans="1:13" x14ac:dyDescent="0.2">
      <c r="A183" s="29"/>
      <c r="B183" s="29"/>
      <c r="C183" s="29"/>
      <c r="D183" s="412"/>
      <c r="E183" s="29"/>
      <c r="F183" s="29"/>
      <c r="G183" s="29"/>
      <c r="H183" s="29"/>
      <c r="I183" s="29"/>
      <c r="J183" s="29"/>
      <c r="K183" s="29"/>
      <c r="L183" s="29"/>
      <c r="M183" s="29"/>
    </row>
    <row r="184" spans="1:13" x14ac:dyDescent="0.2">
      <c r="A184" s="29"/>
      <c r="B184" s="29"/>
      <c r="C184" s="29"/>
      <c r="D184" s="412"/>
      <c r="E184" s="29"/>
      <c r="F184" s="29"/>
      <c r="G184" s="29"/>
      <c r="H184" s="29"/>
      <c r="I184" s="29"/>
      <c r="J184" s="29"/>
      <c r="K184" s="29"/>
      <c r="L184" s="29"/>
      <c r="M184" s="29"/>
    </row>
    <row r="185" spans="1:13" x14ac:dyDescent="0.2">
      <c r="A185" s="29"/>
      <c r="B185" s="29"/>
      <c r="C185" s="29"/>
      <c r="D185" s="412"/>
      <c r="E185" s="29"/>
      <c r="F185" s="29"/>
      <c r="G185" s="29"/>
      <c r="H185" s="29"/>
      <c r="I185" s="29"/>
      <c r="J185" s="29"/>
      <c r="K185" s="29"/>
      <c r="L185" s="29"/>
      <c r="M185" s="29"/>
    </row>
    <row r="186" spans="1:13" x14ac:dyDescent="0.2">
      <c r="A186" s="29"/>
      <c r="B186" s="29"/>
      <c r="C186" s="29"/>
      <c r="D186" s="412"/>
      <c r="E186" s="29"/>
      <c r="F186" s="29"/>
      <c r="G186" s="29"/>
      <c r="H186" s="29"/>
      <c r="I186" s="29"/>
      <c r="J186" s="29"/>
      <c r="K186" s="29"/>
      <c r="L186" s="29"/>
      <c r="M186" s="29"/>
    </row>
    <row r="187" spans="1:13" x14ac:dyDescent="0.2">
      <c r="A187" s="29"/>
      <c r="B187" s="29"/>
      <c r="C187" s="29"/>
      <c r="D187" s="412"/>
      <c r="E187" s="29"/>
      <c r="F187" s="29"/>
      <c r="G187" s="29"/>
      <c r="H187" s="29"/>
      <c r="I187" s="29"/>
      <c r="J187" s="29"/>
      <c r="K187" s="29"/>
      <c r="L187" s="29"/>
      <c r="M187" s="29"/>
    </row>
    <row r="188" spans="1:13" x14ac:dyDescent="0.2">
      <c r="A188" s="29"/>
      <c r="B188" s="29"/>
      <c r="C188" s="29"/>
      <c r="D188" s="412"/>
      <c r="E188" s="29"/>
      <c r="F188" s="29"/>
      <c r="G188" s="29"/>
      <c r="H188" s="29"/>
      <c r="I188" s="29"/>
      <c r="J188" s="29"/>
      <c r="K188" s="29"/>
      <c r="L188" s="29"/>
      <c r="M188" s="29"/>
    </row>
    <row r="189" spans="1:13" x14ac:dyDescent="0.2">
      <c r="A189" s="29"/>
      <c r="B189" s="29"/>
      <c r="C189" s="29"/>
      <c r="D189" s="412"/>
      <c r="E189" s="29"/>
      <c r="F189" s="29"/>
      <c r="G189" s="29"/>
      <c r="H189" s="29"/>
      <c r="I189" s="29"/>
      <c r="J189" s="29"/>
      <c r="K189" s="29"/>
      <c r="L189" s="29"/>
      <c r="M189" s="29"/>
    </row>
    <row r="190" spans="1:13" x14ac:dyDescent="0.2">
      <c r="A190" s="29"/>
      <c r="B190" s="29"/>
      <c r="C190" s="29"/>
      <c r="D190" s="412"/>
      <c r="E190" s="29"/>
      <c r="F190" s="29"/>
      <c r="G190" s="29"/>
      <c r="H190" s="29"/>
      <c r="I190" s="29"/>
      <c r="J190" s="29"/>
      <c r="K190" s="29"/>
      <c r="L190" s="29"/>
      <c r="M190" s="29"/>
    </row>
    <row r="191" spans="1:13" x14ac:dyDescent="0.2">
      <c r="A191" s="29"/>
      <c r="B191" s="29"/>
      <c r="C191" s="29"/>
      <c r="D191" s="412"/>
      <c r="E191" s="29"/>
      <c r="F191" s="29"/>
      <c r="G191" s="29"/>
      <c r="H191" s="29"/>
      <c r="I191" s="29"/>
      <c r="J191" s="29"/>
      <c r="K191" s="29"/>
      <c r="L191" s="29"/>
      <c r="M191" s="29"/>
    </row>
    <row r="192" spans="1:13" x14ac:dyDescent="0.2">
      <c r="A192" s="29"/>
      <c r="B192" s="29"/>
      <c r="C192" s="29"/>
      <c r="D192" s="412"/>
      <c r="E192" s="29"/>
      <c r="F192" s="29"/>
      <c r="G192" s="29"/>
      <c r="H192" s="29"/>
      <c r="I192" s="29"/>
      <c r="J192" s="29"/>
      <c r="K192" s="29"/>
      <c r="L192" s="29"/>
      <c r="M192" s="29"/>
    </row>
    <row r="193" spans="1:13" x14ac:dyDescent="0.2">
      <c r="A193" s="29"/>
      <c r="B193" s="29"/>
      <c r="C193" s="29"/>
      <c r="D193" s="412"/>
      <c r="E193" s="29"/>
      <c r="F193" s="29"/>
      <c r="G193" s="29"/>
      <c r="H193" s="29"/>
      <c r="I193" s="29"/>
      <c r="J193" s="29"/>
      <c r="K193" s="29"/>
      <c r="L193" s="29"/>
      <c r="M193" s="29"/>
    </row>
    <row r="194" spans="1:13" x14ac:dyDescent="0.2">
      <c r="A194" s="29"/>
      <c r="B194" s="29"/>
      <c r="C194" s="29"/>
      <c r="D194" s="412"/>
      <c r="E194" s="29"/>
      <c r="F194" s="29"/>
      <c r="G194" s="29"/>
      <c r="H194" s="29"/>
      <c r="I194" s="29"/>
      <c r="J194" s="29"/>
      <c r="K194" s="29"/>
      <c r="L194" s="29"/>
      <c r="M194" s="29"/>
    </row>
    <row r="195" spans="1:13" x14ac:dyDescent="0.2">
      <c r="A195" s="29"/>
      <c r="B195" s="29"/>
      <c r="C195" s="29"/>
      <c r="D195" s="412"/>
      <c r="E195" s="29"/>
      <c r="F195" s="29"/>
      <c r="G195" s="29"/>
      <c r="H195" s="29"/>
      <c r="I195" s="29"/>
      <c r="J195" s="29"/>
      <c r="K195" s="29"/>
      <c r="L195" s="29"/>
      <c r="M195" s="29"/>
    </row>
    <row r="196" spans="1:13" x14ac:dyDescent="0.2">
      <c r="A196" s="29"/>
      <c r="B196" s="29"/>
      <c r="C196" s="29"/>
      <c r="D196" s="412"/>
      <c r="E196" s="29"/>
      <c r="F196" s="29"/>
      <c r="G196" s="29"/>
      <c r="H196" s="29"/>
      <c r="I196" s="29"/>
      <c r="J196" s="29"/>
      <c r="K196" s="29"/>
      <c r="L196" s="29"/>
      <c r="M196" s="29"/>
    </row>
    <row r="197" spans="1:13" x14ac:dyDescent="0.2">
      <c r="A197" s="29"/>
      <c r="B197" s="29"/>
      <c r="C197" s="29"/>
      <c r="D197" s="412"/>
      <c r="E197" s="29"/>
      <c r="F197" s="29"/>
      <c r="G197" s="29"/>
      <c r="H197" s="29"/>
      <c r="I197" s="29"/>
      <c r="J197" s="29"/>
      <c r="K197" s="29"/>
      <c r="L197" s="29"/>
      <c r="M197" s="29"/>
    </row>
    <row r="198" spans="1:13" x14ac:dyDescent="0.2">
      <c r="A198" s="29"/>
      <c r="B198" s="29"/>
      <c r="C198" s="29"/>
      <c r="D198" s="412"/>
      <c r="E198" s="29"/>
      <c r="F198" s="29"/>
      <c r="G198" s="29"/>
      <c r="H198" s="29"/>
      <c r="I198" s="29"/>
      <c r="J198" s="29"/>
      <c r="K198" s="29"/>
      <c r="L198" s="29"/>
      <c r="M198" s="29"/>
    </row>
    <row r="199" spans="1:13" x14ac:dyDescent="0.2">
      <c r="A199" s="29"/>
      <c r="B199" s="29"/>
      <c r="C199" s="29"/>
      <c r="D199" s="412"/>
      <c r="E199" s="29"/>
      <c r="F199" s="29"/>
      <c r="G199" s="29"/>
      <c r="H199" s="29"/>
      <c r="I199" s="29"/>
      <c r="J199" s="29"/>
      <c r="K199" s="29"/>
      <c r="L199" s="29"/>
      <c r="M199" s="29"/>
    </row>
    <row r="200" spans="1:13" x14ac:dyDescent="0.2">
      <c r="A200" s="29"/>
      <c r="B200" s="29"/>
      <c r="C200" s="29"/>
      <c r="D200" s="412"/>
      <c r="E200" s="29"/>
      <c r="F200" s="29"/>
      <c r="G200" s="29"/>
      <c r="H200" s="29"/>
      <c r="I200" s="29"/>
      <c r="J200" s="29"/>
      <c r="K200" s="29"/>
      <c r="L200" s="29"/>
      <c r="M200" s="29"/>
    </row>
    <row r="201" spans="1:13" x14ac:dyDescent="0.2">
      <c r="A201" s="29"/>
      <c r="B201" s="29"/>
      <c r="C201" s="29"/>
      <c r="D201" s="412"/>
      <c r="E201" s="29"/>
      <c r="F201" s="29"/>
      <c r="G201" s="29"/>
      <c r="H201" s="29"/>
      <c r="I201" s="29"/>
      <c r="J201" s="29"/>
      <c r="K201" s="29"/>
      <c r="L201" s="29"/>
      <c r="M201" s="29"/>
    </row>
    <row r="202" spans="1:13" x14ac:dyDescent="0.2">
      <c r="A202" s="29"/>
      <c r="B202" s="29"/>
      <c r="C202" s="29"/>
      <c r="D202" s="412"/>
      <c r="E202" s="29"/>
      <c r="F202" s="29"/>
      <c r="G202" s="29"/>
      <c r="H202" s="29"/>
      <c r="I202" s="29"/>
      <c r="J202" s="29"/>
      <c r="K202" s="29"/>
      <c r="L202" s="29"/>
      <c r="M202" s="29"/>
    </row>
    <row r="203" spans="1:13" x14ac:dyDescent="0.2">
      <c r="A203" s="29"/>
      <c r="B203" s="29"/>
      <c r="C203" s="29"/>
      <c r="D203" s="412"/>
      <c r="E203" s="29"/>
      <c r="F203" s="29"/>
      <c r="G203" s="29"/>
      <c r="H203" s="29"/>
      <c r="I203" s="29"/>
      <c r="J203" s="29"/>
      <c r="K203" s="29"/>
      <c r="L203" s="29"/>
      <c r="M203" s="29"/>
    </row>
    <row r="204" spans="1:13" x14ac:dyDescent="0.2">
      <c r="A204" s="29"/>
      <c r="B204" s="29"/>
      <c r="C204" s="29"/>
      <c r="D204" s="412"/>
      <c r="E204" s="29"/>
      <c r="F204" s="29"/>
      <c r="G204" s="29"/>
      <c r="H204" s="29"/>
      <c r="I204" s="29"/>
      <c r="J204" s="29"/>
      <c r="K204" s="29"/>
      <c r="L204" s="29"/>
      <c r="M204" s="29"/>
    </row>
    <row r="205" spans="1:13" x14ac:dyDescent="0.2">
      <c r="A205" s="29"/>
      <c r="B205" s="29"/>
      <c r="C205" s="29"/>
      <c r="D205" s="412"/>
      <c r="E205" s="29"/>
      <c r="F205" s="29"/>
      <c r="G205" s="29"/>
      <c r="H205" s="29"/>
      <c r="I205" s="29"/>
      <c r="J205" s="29"/>
      <c r="K205" s="29"/>
      <c r="L205" s="29"/>
      <c r="M205" s="29"/>
    </row>
    <row r="206" spans="1:13" x14ac:dyDescent="0.2">
      <c r="A206" s="29"/>
      <c r="B206" s="29"/>
      <c r="C206" s="29"/>
      <c r="D206" s="412"/>
      <c r="E206" s="29"/>
      <c r="F206" s="29"/>
      <c r="G206" s="29"/>
      <c r="H206" s="29"/>
      <c r="I206" s="29"/>
      <c r="J206" s="29"/>
      <c r="K206" s="29"/>
      <c r="L206" s="29"/>
      <c r="M206" s="29"/>
    </row>
    <row r="207" spans="1:13" x14ac:dyDescent="0.2">
      <c r="A207" s="29"/>
      <c r="B207" s="29"/>
      <c r="C207" s="29"/>
      <c r="D207" s="412"/>
      <c r="E207" s="29"/>
      <c r="F207" s="29"/>
      <c r="G207" s="29"/>
      <c r="H207" s="29"/>
      <c r="I207" s="29"/>
      <c r="J207" s="29"/>
      <c r="K207" s="29"/>
      <c r="L207" s="29"/>
      <c r="M207" s="29"/>
    </row>
    <row r="208" spans="1:13" x14ac:dyDescent="0.2">
      <c r="A208" s="29"/>
      <c r="B208" s="29"/>
      <c r="C208" s="29"/>
      <c r="D208" s="412"/>
      <c r="E208" s="29"/>
      <c r="F208" s="29"/>
      <c r="G208" s="29"/>
      <c r="H208" s="29"/>
      <c r="I208" s="29"/>
      <c r="J208" s="29"/>
      <c r="K208" s="29"/>
      <c r="L208" s="29"/>
      <c r="M208" s="29"/>
    </row>
    <row r="209" spans="1:13" x14ac:dyDescent="0.2">
      <c r="A209" s="29"/>
      <c r="B209" s="29"/>
      <c r="C209" s="29"/>
      <c r="D209" s="412"/>
      <c r="E209" s="29"/>
      <c r="F209" s="29"/>
      <c r="G209" s="29"/>
      <c r="H209" s="29"/>
      <c r="I209" s="29"/>
      <c r="J209" s="29"/>
      <c r="K209" s="29"/>
      <c r="L209" s="29"/>
      <c r="M209" s="29"/>
    </row>
    <row r="210" spans="1:13" x14ac:dyDescent="0.2">
      <c r="A210" s="29"/>
      <c r="B210" s="29"/>
      <c r="C210" s="29"/>
      <c r="D210" s="412"/>
      <c r="E210" s="29"/>
      <c r="F210" s="29"/>
      <c r="G210" s="29"/>
      <c r="H210" s="29"/>
      <c r="I210" s="29"/>
      <c r="J210" s="29"/>
      <c r="K210" s="29"/>
      <c r="L210" s="29"/>
      <c r="M210" s="29"/>
    </row>
    <row r="211" spans="1:13" x14ac:dyDescent="0.2">
      <c r="A211" s="29"/>
      <c r="B211" s="29"/>
      <c r="C211" s="29"/>
      <c r="D211" s="412"/>
      <c r="E211" s="29"/>
      <c r="F211" s="29"/>
      <c r="G211" s="29"/>
      <c r="H211" s="29"/>
      <c r="I211" s="29"/>
      <c r="J211" s="29"/>
      <c r="K211" s="29"/>
      <c r="L211" s="29"/>
      <c r="M211" s="29"/>
    </row>
    <row r="212" spans="1:13" x14ac:dyDescent="0.2">
      <c r="A212" s="29"/>
      <c r="B212" s="29"/>
      <c r="C212" s="29"/>
      <c r="D212" s="412"/>
      <c r="E212" s="29"/>
      <c r="F212" s="29"/>
      <c r="G212" s="29"/>
      <c r="H212" s="29"/>
      <c r="I212" s="29"/>
      <c r="J212" s="29"/>
      <c r="K212" s="29"/>
      <c r="L212" s="29"/>
      <c r="M212" s="29"/>
    </row>
    <row r="213" spans="1:13" x14ac:dyDescent="0.2">
      <c r="A213" s="29"/>
      <c r="B213" s="29"/>
      <c r="C213" s="29"/>
      <c r="D213" s="412"/>
      <c r="E213" s="29"/>
      <c r="F213" s="29"/>
      <c r="G213" s="29"/>
      <c r="H213" s="29"/>
      <c r="I213" s="29"/>
      <c r="J213" s="29"/>
      <c r="K213" s="29"/>
      <c r="L213" s="29"/>
      <c r="M213" s="29"/>
    </row>
    <row r="214" spans="1:13" x14ac:dyDescent="0.2">
      <c r="A214" s="29"/>
      <c r="B214" s="29"/>
      <c r="C214" s="29"/>
      <c r="D214" s="412"/>
      <c r="E214" s="29"/>
      <c r="F214" s="29"/>
      <c r="G214" s="29"/>
      <c r="H214" s="29"/>
      <c r="I214" s="29"/>
      <c r="J214" s="29"/>
      <c r="K214" s="29"/>
      <c r="L214" s="29"/>
      <c r="M214" s="29"/>
    </row>
    <row r="215" spans="1:13" x14ac:dyDescent="0.2">
      <c r="A215" s="29"/>
      <c r="B215" s="29"/>
      <c r="C215" s="29"/>
      <c r="D215" s="412"/>
      <c r="E215" s="29"/>
      <c r="F215" s="29"/>
      <c r="G215" s="29"/>
      <c r="H215" s="29"/>
      <c r="I215" s="29"/>
      <c r="J215" s="29"/>
      <c r="K215" s="29"/>
      <c r="L215" s="29"/>
      <c r="M215" s="29"/>
    </row>
    <row r="216" spans="1:13" x14ac:dyDescent="0.2">
      <c r="A216" s="29"/>
      <c r="B216" s="29"/>
      <c r="C216" s="29"/>
      <c r="D216" s="412"/>
      <c r="E216" s="29"/>
      <c r="F216" s="29"/>
      <c r="G216" s="29"/>
      <c r="H216" s="29"/>
      <c r="I216" s="29"/>
      <c r="J216" s="29"/>
      <c r="K216" s="29"/>
      <c r="L216" s="29"/>
      <c r="M216" s="29"/>
    </row>
    <row r="217" spans="1:13" x14ac:dyDescent="0.2">
      <c r="A217" s="29"/>
      <c r="B217" s="29"/>
      <c r="C217" s="29"/>
      <c r="D217" s="412"/>
      <c r="E217" s="29"/>
      <c r="F217" s="29"/>
      <c r="G217" s="29"/>
      <c r="H217" s="29"/>
      <c r="I217" s="29"/>
      <c r="J217" s="29"/>
      <c r="K217" s="29"/>
      <c r="L217" s="29"/>
      <c r="M217" s="29"/>
    </row>
    <row r="218" spans="1:13" x14ac:dyDescent="0.2">
      <c r="A218" s="29"/>
      <c r="B218" s="29"/>
      <c r="C218" s="29"/>
      <c r="D218" s="412"/>
      <c r="E218" s="29"/>
      <c r="F218" s="29"/>
      <c r="G218" s="29"/>
      <c r="H218" s="29"/>
      <c r="I218" s="29"/>
      <c r="J218" s="29"/>
      <c r="K218" s="29"/>
      <c r="L218" s="29"/>
      <c r="M218" s="29"/>
    </row>
  </sheetData>
  <mergeCells count="21">
    <mergeCell ref="A5:D5"/>
    <mergeCell ref="E5:G5"/>
    <mergeCell ref="A1:G1"/>
    <mergeCell ref="A2:G2"/>
    <mergeCell ref="A3:G3"/>
    <mergeCell ref="A4:D4"/>
    <mergeCell ref="E4:G4"/>
    <mergeCell ref="A61:E61"/>
    <mergeCell ref="F61:G61"/>
    <mergeCell ref="A58:E58"/>
    <mergeCell ref="F58:G58"/>
    <mergeCell ref="A59:E59"/>
    <mergeCell ref="F59:G59"/>
    <mergeCell ref="A60:E60"/>
    <mergeCell ref="F60:G60"/>
    <mergeCell ref="A55:E55"/>
    <mergeCell ref="F55:G55"/>
    <mergeCell ref="A56:E56"/>
    <mergeCell ref="F56:G56"/>
    <mergeCell ref="A57:E57"/>
    <mergeCell ref="F57:G57"/>
  </mergeCells>
  <hyperlinks>
    <hyperlink ref="A5:D5" r:id="rId1" display="Link para descargar el Plan de Desarrollo Local"/>
    <hyperlink ref="E5:G5" r:id="rId2" display="Link para descargar el Plan de Ordenamiento Territorial"/>
    <hyperlink ref="F60" r:id="rId3"/>
    <hyperlink ref="C7" r:id="rId4"/>
    <hyperlink ref="G7" r:id="rId5"/>
    <hyperlink ref="C8" r:id="rId6"/>
    <hyperlink ref="G8" r:id="rId7"/>
    <hyperlink ref="C9" r:id="rId8"/>
    <hyperlink ref="G9" r:id="rId9"/>
    <hyperlink ref="C10" r:id="rId10"/>
    <hyperlink ref="G10" r:id="rId11"/>
    <hyperlink ref="C11" r:id="rId12"/>
    <hyperlink ref="G11" r:id="rId13"/>
    <hyperlink ref="G12" r:id="rId14"/>
    <hyperlink ref="C12" r:id="rId15"/>
    <hyperlink ref="G13" r:id="rId16"/>
    <hyperlink ref="C13" r:id="rId17"/>
    <hyperlink ref="C14" r:id="rId18"/>
    <hyperlink ref="G14" r:id="rId19"/>
    <hyperlink ref="G15" r:id="rId20"/>
    <hyperlink ref="C15" r:id="rId21"/>
    <hyperlink ref="I16" r:id="rId22"/>
    <hyperlink ref="I17" r:id="rId23"/>
    <hyperlink ref="I18" r:id="rId24"/>
    <hyperlink ref="I19" r:id="rId25"/>
    <hyperlink ref="I20" r:id="rId26"/>
    <hyperlink ref="C16" r:id="rId27"/>
    <hyperlink ref="G16" r:id="rId28"/>
    <hyperlink ref="C17" r:id="rId29"/>
    <hyperlink ref="G17" r:id="rId30"/>
    <hyperlink ref="C18" r:id="rId31"/>
    <hyperlink ref="G18" r:id="rId32"/>
    <hyperlink ref="C19" r:id="rId33"/>
    <hyperlink ref="G19" r:id="rId34"/>
    <hyperlink ref="C20" r:id="rId35"/>
    <hyperlink ref="G20" r:id="rId36"/>
    <hyperlink ref="C21" r:id="rId37"/>
    <hyperlink ref="G21" r:id="rId38"/>
    <hyperlink ref="C22" r:id="rId39"/>
    <hyperlink ref="G22" r:id="rId40"/>
    <hyperlink ref="I22" r:id="rId41"/>
    <hyperlink ref="C23" r:id="rId42"/>
    <hyperlink ref="I23" r:id="rId43"/>
    <hyperlink ref="G23" r:id="rId44"/>
    <hyperlink ref="C24" r:id="rId45"/>
    <hyperlink ref="G24" r:id="rId46"/>
    <hyperlink ref="G25" r:id="rId47"/>
    <hyperlink ref="C26" r:id="rId48"/>
    <hyperlink ref="G26" r:id="rId49"/>
    <hyperlink ref="C27" r:id="rId50"/>
    <hyperlink ref="G27" r:id="rId51"/>
    <hyperlink ref="C28" r:id="rId52"/>
    <hyperlink ref="G28" r:id="rId53"/>
    <hyperlink ref="C25" r:id="rId54"/>
    <hyperlink ref="C29" r:id="rId55"/>
    <hyperlink ref="G29" r:id="rId56"/>
    <hyperlink ref="C30" r:id="rId57"/>
    <hyperlink ref="G30" r:id="rId58"/>
    <hyperlink ref="C31" r:id="rId59"/>
    <hyperlink ref="G31" r:id="rId60"/>
    <hyperlink ref="C32" r:id="rId61"/>
    <hyperlink ref="G32" r:id="rId62"/>
    <hyperlink ref="H34" r:id="rId63"/>
    <hyperlink ref="C33" r:id="rId64"/>
    <hyperlink ref="G33" r:id="rId65"/>
    <hyperlink ref="C34" r:id="rId66"/>
    <hyperlink ref="G34" r:id="rId67"/>
    <hyperlink ref="C35" r:id="rId68"/>
    <hyperlink ref="G35" r:id="rId69"/>
    <hyperlink ref="C36" r:id="rId70"/>
    <hyperlink ref="G36" r:id="rId71"/>
    <hyperlink ref="C37" r:id="rId72"/>
    <hyperlink ref="G37" r:id="rId73"/>
    <hyperlink ref="C38" r:id="rId74"/>
    <hyperlink ref="G38" r:id="rId75"/>
    <hyperlink ref="C39" r:id="rId76"/>
    <hyperlink ref="G39" r:id="rId77"/>
    <hyperlink ref="C40" r:id="rId78"/>
    <hyperlink ref="G40" r:id="rId79"/>
    <hyperlink ref="C41" r:id="rId80"/>
    <hyperlink ref="G41" r:id="rId81"/>
    <hyperlink ref="C42" r:id="rId82"/>
    <hyperlink ref="G42" r:id="rId83"/>
    <hyperlink ref="C43" r:id="rId84"/>
    <hyperlink ref="G43" r:id="rId85"/>
    <hyperlink ref="F55:G55" r:id="rId86" display="Ordenanzas emitidas "/>
    <hyperlink ref="C44" r:id="rId87"/>
    <hyperlink ref="G44" r:id="rId88"/>
    <hyperlink ref="C45" r:id="rId89"/>
    <hyperlink ref="G45" r:id="rId90"/>
    <hyperlink ref="C46" r:id="rId91"/>
    <hyperlink ref="G46" r:id="rId92"/>
    <hyperlink ref="C47" r:id="rId93"/>
    <hyperlink ref="G47" r:id="rId94"/>
    <hyperlink ref="C48:C54" r:id="rId95" display="Acta 41"/>
  </hyperlinks>
  <printOptions horizontalCentered="1"/>
  <pageMargins left="0" right="0" top="0.59055118110236227" bottom="0.31496062992125984" header="0" footer="0.11811023622047245"/>
  <pageSetup paperSize="9" scale="55" fitToHeight="12" orientation="landscape" r:id="rId96"/>
  <headerFooter>
    <oddHeader>&amp;R&amp;G</oddHeader>
    <oddFooter>&amp;L&amp;P de &amp;N&amp;C&amp;"Arial,Negrita"GOBIERNO AUTÓNOMO DESCENTRALIZADO MUNICIPAL DE PEDRO MONCAYO&amp;RLiteral s.- Resoluciones, actas y planes de desarrollo</oddFooter>
  </headerFooter>
  <legacyDrawingHF r:id="rId97"/>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1"/>
  <dimension ref="B1:T28"/>
  <sheetViews>
    <sheetView topLeftCell="A4" zoomScale="80" zoomScaleNormal="80" workbookViewId="0">
      <pane ySplit="2" topLeftCell="A15" activePane="bottomLeft" state="frozen"/>
      <selection activeCell="A4" sqref="A4"/>
      <selection pane="bottomLeft" activeCell="L12" sqref="L12"/>
    </sheetView>
  </sheetViews>
  <sheetFormatPr baseColWidth="10" defaultRowHeight="12.75" x14ac:dyDescent="0.2"/>
  <cols>
    <col min="1" max="1" width="2.42578125" customWidth="1"/>
    <col min="2" max="2" width="9.7109375" customWidth="1"/>
    <col min="3" max="3" width="67" customWidth="1"/>
    <col min="4" max="4" width="7" customWidth="1"/>
    <col min="5" max="5" width="14.5703125" customWidth="1"/>
    <col min="6" max="6" width="15.28515625" customWidth="1"/>
    <col min="7" max="7" width="11.7109375" customWidth="1"/>
    <col min="8" max="8" width="5.28515625" style="101" customWidth="1"/>
    <col min="9" max="9" width="14.7109375" customWidth="1"/>
    <col min="10" max="10" width="5.28515625" style="101" customWidth="1"/>
    <col min="12" max="12" width="5.28515625" style="101" customWidth="1"/>
    <col min="14" max="14" width="5.28515625" style="101" customWidth="1"/>
    <col min="15" max="15" width="14.5703125" customWidth="1"/>
    <col min="19" max="19" width="12.28515625" bestFit="1" customWidth="1"/>
  </cols>
  <sheetData>
    <row r="1" spans="2:20" ht="13.5" thickBot="1" x14ac:dyDescent="0.25"/>
    <row r="2" spans="2:20" ht="29.25" customHeight="1" thickBot="1" x14ac:dyDescent="0.25">
      <c r="B2" s="757" t="s">
        <v>350</v>
      </c>
      <c r="C2" s="758"/>
      <c r="D2" s="758"/>
      <c r="E2" s="758"/>
      <c r="F2" s="758"/>
      <c r="G2" s="758"/>
      <c r="H2" s="758"/>
      <c r="I2" s="758"/>
      <c r="J2" s="758"/>
      <c r="K2" s="758"/>
      <c r="L2" s="758"/>
      <c r="M2" s="758"/>
      <c r="N2" s="758"/>
      <c r="O2" s="759"/>
    </row>
    <row r="3" spans="2:20" ht="60.75" customHeight="1" thickBot="1" x14ac:dyDescent="0.25">
      <c r="B3" s="59" t="s">
        <v>351</v>
      </c>
      <c r="C3" s="760" t="s">
        <v>352</v>
      </c>
      <c r="D3" s="761"/>
      <c r="E3" s="761"/>
      <c r="F3" s="761"/>
      <c r="G3" s="761"/>
      <c r="H3" s="761"/>
      <c r="I3" s="761"/>
      <c r="J3" s="761"/>
      <c r="K3" s="761"/>
      <c r="L3" s="761"/>
      <c r="M3" s="761"/>
      <c r="N3" s="761"/>
      <c r="O3" s="762"/>
    </row>
    <row r="4" spans="2:20" ht="13.5" thickBot="1" x14ac:dyDescent="0.25">
      <c r="B4" s="753" t="s">
        <v>337</v>
      </c>
      <c r="C4" s="77" t="s">
        <v>338</v>
      </c>
      <c r="D4" s="755" t="s">
        <v>340</v>
      </c>
      <c r="E4" s="753" t="s">
        <v>341</v>
      </c>
      <c r="F4" s="753" t="s">
        <v>342</v>
      </c>
      <c r="G4" s="771" t="s">
        <v>348</v>
      </c>
      <c r="H4" s="772"/>
      <c r="I4" s="772"/>
      <c r="J4" s="772"/>
      <c r="K4" s="772"/>
      <c r="L4" s="772"/>
      <c r="M4" s="772"/>
      <c r="N4" s="772"/>
      <c r="O4" s="773"/>
    </row>
    <row r="5" spans="2:20" ht="25.5" customHeight="1" thickBot="1" x14ac:dyDescent="0.25">
      <c r="B5" s="754"/>
      <c r="C5" s="78" t="s">
        <v>339</v>
      </c>
      <c r="D5" s="756"/>
      <c r="E5" s="754"/>
      <c r="F5" s="754"/>
      <c r="G5" s="757" t="s">
        <v>343</v>
      </c>
      <c r="H5" s="758"/>
      <c r="I5" s="758" t="s">
        <v>344</v>
      </c>
      <c r="J5" s="758"/>
      <c r="K5" s="758" t="s">
        <v>345</v>
      </c>
      <c r="L5" s="758"/>
      <c r="M5" s="758" t="s">
        <v>346</v>
      </c>
      <c r="N5" s="758"/>
      <c r="O5" s="79" t="s">
        <v>347</v>
      </c>
    </row>
    <row r="6" spans="2:20" ht="19.5" customHeight="1" x14ac:dyDescent="0.2">
      <c r="B6" s="763" t="s">
        <v>349</v>
      </c>
      <c r="C6" s="766" t="s">
        <v>353</v>
      </c>
      <c r="D6" s="60" t="s">
        <v>355</v>
      </c>
      <c r="E6" s="742" t="s">
        <v>354</v>
      </c>
      <c r="F6" s="54">
        <v>2</v>
      </c>
      <c r="G6" s="65">
        <v>2</v>
      </c>
      <c r="H6" s="91" t="s">
        <v>390</v>
      </c>
      <c r="I6" s="65">
        <v>1</v>
      </c>
      <c r="J6" s="91"/>
      <c r="K6" s="65">
        <v>0.5</v>
      </c>
      <c r="L6" s="91"/>
      <c r="M6" s="65">
        <v>0</v>
      </c>
      <c r="N6" s="91"/>
      <c r="O6" s="83">
        <f t="shared" ref="O6:O24" si="0">IF(COUNTA(H6,J6,L6,N6)&gt;1,"REVISAR",IF(H6="x",G6,IF(J6="x",I6,IF(L6="x",K6,IF(N6="x",M6,0)))))</f>
        <v>2</v>
      </c>
      <c r="T6" t="str">
        <f>IF(L6="x",K6,"  ")</f>
        <v xml:space="preserve">  </v>
      </c>
    </row>
    <row r="7" spans="2:20" x14ac:dyDescent="0.2">
      <c r="B7" s="764"/>
      <c r="C7" s="767"/>
      <c r="D7" s="61" t="s">
        <v>356</v>
      </c>
      <c r="E7" s="743"/>
      <c r="F7" s="55">
        <v>2</v>
      </c>
      <c r="G7" s="53">
        <v>2</v>
      </c>
      <c r="H7" s="92" t="s">
        <v>390</v>
      </c>
      <c r="I7" s="53">
        <v>1</v>
      </c>
      <c r="J7" s="92"/>
      <c r="K7" s="53">
        <v>0.5</v>
      </c>
      <c r="L7" s="92"/>
      <c r="M7" s="53">
        <v>0</v>
      </c>
      <c r="N7" s="103"/>
      <c r="O7" s="84">
        <f t="shared" si="0"/>
        <v>2</v>
      </c>
    </row>
    <row r="8" spans="2:20" ht="21.75" customHeight="1" thickBot="1" x14ac:dyDescent="0.25">
      <c r="B8" s="765"/>
      <c r="C8" s="768"/>
      <c r="D8" s="62" t="s">
        <v>357</v>
      </c>
      <c r="E8" s="743"/>
      <c r="F8" s="56">
        <v>2</v>
      </c>
      <c r="G8" s="66">
        <v>2</v>
      </c>
      <c r="H8" s="93" t="s">
        <v>390</v>
      </c>
      <c r="I8" s="66">
        <v>1</v>
      </c>
      <c r="J8" s="98"/>
      <c r="K8" s="66">
        <v>0.5</v>
      </c>
      <c r="L8" s="98"/>
      <c r="M8" s="66">
        <v>0</v>
      </c>
      <c r="N8" s="98"/>
      <c r="O8" s="85">
        <f t="shared" si="0"/>
        <v>2</v>
      </c>
      <c r="R8" s="52"/>
    </row>
    <row r="9" spans="2:20" x14ac:dyDescent="0.2">
      <c r="B9" s="763" t="s">
        <v>373</v>
      </c>
      <c r="C9" s="769" t="s">
        <v>372</v>
      </c>
      <c r="D9" s="68" t="s">
        <v>374</v>
      </c>
      <c r="E9" s="743"/>
      <c r="F9" s="54">
        <v>2</v>
      </c>
      <c r="G9" s="65">
        <v>2</v>
      </c>
      <c r="H9" s="91" t="s">
        <v>390</v>
      </c>
      <c r="I9" s="65">
        <v>1</v>
      </c>
      <c r="J9" s="99"/>
      <c r="K9" s="65">
        <v>0.5</v>
      </c>
      <c r="L9" s="91"/>
      <c r="M9" s="65">
        <v>0</v>
      </c>
      <c r="N9" s="99"/>
      <c r="O9" s="83">
        <f t="shared" si="0"/>
        <v>2</v>
      </c>
    </row>
    <row r="10" spans="2:20" ht="24" customHeight="1" thickBot="1" x14ac:dyDescent="0.25">
      <c r="B10" s="765"/>
      <c r="C10" s="770"/>
      <c r="D10" s="69" t="s">
        <v>375</v>
      </c>
      <c r="E10" s="743"/>
      <c r="F10" s="56">
        <v>5</v>
      </c>
      <c r="G10" s="66">
        <v>5</v>
      </c>
      <c r="H10" s="93" t="s">
        <v>390</v>
      </c>
      <c r="I10" s="66">
        <v>2.5</v>
      </c>
      <c r="J10" s="98"/>
      <c r="K10" s="66">
        <v>1.25</v>
      </c>
      <c r="L10" s="98"/>
      <c r="M10" s="66">
        <v>0</v>
      </c>
      <c r="N10" s="93"/>
      <c r="O10" s="85">
        <f t="shared" si="0"/>
        <v>5</v>
      </c>
    </row>
    <row r="11" spans="2:20" ht="43.5" customHeight="1" thickBot="1" x14ac:dyDescent="0.25">
      <c r="B11" s="70" t="s">
        <v>358</v>
      </c>
      <c r="C11" s="71" t="s">
        <v>376</v>
      </c>
      <c r="D11" s="72" t="s">
        <v>358</v>
      </c>
      <c r="E11" s="743"/>
      <c r="F11" s="63">
        <v>5</v>
      </c>
      <c r="G11" s="64">
        <v>5</v>
      </c>
      <c r="H11" s="94" t="s">
        <v>390</v>
      </c>
      <c r="I11" s="64">
        <v>2.5</v>
      </c>
      <c r="J11" s="100"/>
      <c r="K11" s="64">
        <v>1.25</v>
      </c>
      <c r="L11" s="100"/>
      <c r="M11" s="64">
        <v>0</v>
      </c>
      <c r="N11" s="100"/>
      <c r="O11" s="86">
        <f t="shared" si="0"/>
        <v>5</v>
      </c>
    </row>
    <row r="12" spans="2:20" ht="48" customHeight="1" thickBot="1" x14ac:dyDescent="0.25">
      <c r="B12" s="70" t="s">
        <v>359</v>
      </c>
      <c r="C12" s="71" t="s">
        <v>377</v>
      </c>
      <c r="D12" s="73" t="s">
        <v>359</v>
      </c>
      <c r="E12" s="743"/>
      <c r="F12" s="57">
        <v>10</v>
      </c>
      <c r="G12" s="55">
        <v>10</v>
      </c>
      <c r="H12" s="95"/>
      <c r="I12" s="55">
        <v>5</v>
      </c>
      <c r="J12" s="95"/>
      <c r="K12" s="55">
        <v>2.5</v>
      </c>
      <c r="L12" s="104" t="s">
        <v>1721</v>
      </c>
      <c r="M12" s="55">
        <v>0</v>
      </c>
      <c r="N12" s="95"/>
      <c r="O12" s="87">
        <f t="shared" si="0"/>
        <v>2.5</v>
      </c>
    </row>
    <row r="13" spans="2:20" ht="31.5" customHeight="1" thickBot="1" x14ac:dyDescent="0.25">
      <c r="B13" s="74" t="s">
        <v>360</v>
      </c>
      <c r="C13" s="75" t="s">
        <v>378</v>
      </c>
      <c r="D13" s="73" t="s">
        <v>360</v>
      </c>
      <c r="E13" s="743"/>
      <c r="F13" s="57">
        <v>10</v>
      </c>
      <c r="G13" s="55">
        <v>10</v>
      </c>
      <c r="H13" s="104" t="s">
        <v>1721</v>
      </c>
      <c r="I13" s="55">
        <v>5</v>
      </c>
      <c r="J13" s="104"/>
      <c r="K13" s="55">
        <v>2.5</v>
      </c>
      <c r="L13" s="95"/>
      <c r="M13" s="55">
        <v>0</v>
      </c>
      <c r="N13" s="95"/>
      <c r="O13" s="87">
        <f t="shared" si="0"/>
        <v>10</v>
      </c>
    </row>
    <row r="14" spans="2:20" ht="25.5" customHeight="1" x14ac:dyDescent="0.2">
      <c r="B14" s="746" t="s">
        <v>379</v>
      </c>
      <c r="C14" s="748" t="s">
        <v>380</v>
      </c>
      <c r="D14" s="67" t="s">
        <v>361</v>
      </c>
      <c r="E14" s="744"/>
      <c r="F14" s="57">
        <v>2</v>
      </c>
      <c r="G14" s="55">
        <v>2</v>
      </c>
      <c r="H14" s="104" t="s">
        <v>1721</v>
      </c>
      <c r="I14" s="55">
        <v>1</v>
      </c>
      <c r="J14" s="95"/>
      <c r="K14" s="55">
        <v>0.5</v>
      </c>
      <c r="L14" s="104"/>
      <c r="M14" s="55">
        <v>0</v>
      </c>
      <c r="N14" s="95"/>
      <c r="O14" s="87">
        <f t="shared" si="0"/>
        <v>2</v>
      </c>
    </row>
    <row r="15" spans="2:20" ht="13.5" thickBot="1" x14ac:dyDescent="0.25">
      <c r="B15" s="747"/>
      <c r="C15" s="749"/>
      <c r="D15" s="51" t="s">
        <v>362</v>
      </c>
      <c r="E15" s="744"/>
      <c r="F15" s="57">
        <v>2</v>
      </c>
      <c r="G15" s="55">
        <v>2</v>
      </c>
      <c r="H15" s="104" t="s">
        <v>1721</v>
      </c>
      <c r="I15" s="55">
        <v>1</v>
      </c>
      <c r="J15" s="95"/>
      <c r="K15" s="55">
        <v>0.5</v>
      </c>
      <c r="L15" s="104"/>
      <c r="M15" s="55">
        <v>0</v>
      </c>
      <c r="N15" s="95"/>
      <c r="O15" s="87">
        <f t="shared" si="0"/>
        <v>2</v>
      </c>
    </row>
    <row r="16" spans="2:20" ht="69.75" customHeight="1" thickBot="1" x14ac:dyDescent="0.25">
      <c r="B16" s="74" t="s">
        <v>363</v>
      </c>
      <c r="C16" s="76" t="s">
        <v>381</v>
      </c>
      <c r="D16" s="72" t="s">
        <v>363</v>
      </c>
      <c r="E16" s="743"/>
      <c r="F16" s="57">
        <v>5</v>
      </c>
      <c r="G16" s="55">
        <v>5</v>
      </c>
      <c r="H16" s="104"/>
      <c r="I16" s="55">
        <v>2.5</v>
      </c>
      <c r="J16" s="95" t="s">
        <v>1721</v>
      </c>
      <c r="K16" s="55">
        <v>1.25</v>
      </c>
      <c r="L16" s="104"/>
      <c r="M16" s="55">
        <v>0</v>
      </c>
      <c r="N16" s="95"/>
      <c r="O16" s="87">
        <f t="shared" si="0"/>
        <v>2.5</v>
      </c>
    </row>
    <row r="17" spans="2:15" ht="37.5" customHeight="1" thickBot="1" x14ac:dyDescent="0.25">
      <c r="B17" s="74" t="s">
        <v>364</v>
      </c>
      <c r="C17" s="75" t="s">
        <v>382</v>
      </c>
      <c r="D17" s="72" t="s">
        <v>364</v>
      </c>
      <c r="E17" s="743"/>
      <c r="F17" s="57">
        <v>5</v>
      </c>
      <c r="G17" s="55">
        <v>5</v>
      </c>
      <c r="H17" s="104"/>
      <c r="I17" s="55">
        <v>2.5</v>
      </c>
      <c r="J17" s="95" t="s">
        <v>1721</v>
      </c>
      <c r="K17" s="55">
        <v>1.25</v>
      </c>
      <c r="L17" s="104"/>
      <c r="M17" s="55">
        <v>0</v>
      </c>
      <c r="N17" s="95"/>
      <c r="O17" s="87">
        <f t="shared" si="0"/>
        <v>2.5</v>
      </c>
    </row>
    <row r="18" spans="2:15" ht="73.5" customHeight="1" thickBot="1" x14ac:dyDescent="0.25">
      <c r="B18" s="74" t="s">
        <v>365</v>
      </c>
      <c r="C18" s="76" t="s">
        <v>383</v>
      </c>
      <c r="D18" s="73" t="s">
        <v>365</v>
      </c>
      <c r="E18" s="743"/>
      <c r="F18" s="57">
        <v>10</v>
      </c>
      <c r="G18" s="55">
        <v>10</v>
      </c>
      <c r="H18" s="104" t="s">
        <v>1721</v>
      </c>
      <c r="I18" s="55">
        <v>5</v>
      </c>
      <c r="J18" s="95"/>
      <c r="K18" s="55">
        <v>2.5</v>
      </c>
      <c r="L18" s="104"/>
      <c r="M18" s="55">
        <v>0</v>
      </c>
      <c r="N18" s="95"/>
      <c r="O18" s="87">
        <f t="shared" si="0"/>
        <v>10</v>
      </c>
    </row>
    <row r="19" spans="2:15" ht="32.25" customHeight="1" thickBot="1" x14ac:dyDescent="0.25">
      <c r="B19" s="74" t="s">
        <v>366</v>
      </c>
      <c r="C19" s="71" t="s">
        <v>384</v>
      </c>
      <c r="D19" s="73" t="s">
        <v>366</v>
      </c>
      <c r="E19" s="743"/>
      <c r="F19" s="57">
        <v>5</v>
      </c>
      <c r="G19" s="55">
        <v>5</v>
      </c>
      <c r="H19" s="104" t="s">
        <v>1721</v>
      </c>
      <c r="I19" s="55">
        <v>2.5</v>
      </c>
      <c r="J19" s="95"/>
      <c r="K19" s="55">
        <v>1.25</v>
      </c>
      <c r="L19" s="95"/>
      <c r="M19" s="55">
        <v>0</v>
      </c>
      <c r="N19" s="95"/>
      <c r="O19" s="87">
        <f t="shared" si="0"/>
        <v>5</v>
      </c>
    </row>
    <row r="20" spans="2:15" ht="16.5" customHeight="1" thickBot="1" x14ac:dyDescent="0.25">
      <c r="B20" s="74" t="s">
        <v>367</v>
      </c>
      <c r="C20" s="75" t="s">
        <v>385</v>
      </c>
      <c r="D20" s="72" t="s">
        <v>367</v>
      </c>
      <c r="E20" s="743"/>
      <c r="F20" s="57">
        <v>10</v>
      </c>
      <c r="G20" s="55">
        <v>10</v>
      </c>
      <c r="H20" s="104"/>
      <c r="I20" s="55">
        <v>5</v>
      </c>
      <c r="J20" s="104"/>
      <c r="K20" s="55">
        <v>2.5</v>
      </c>
      <c r="L20" s="104" t="s">
        <v>1721</v>
      </c>
      <c r="M20" s="55">
        <v>0</v>
      </c>
      <c r="N20" s="95"/>
      <c r="O20" s="87">
        <f t="shared" si="0"/>
        <v>2.5</v>
      </c>
    </row>
    <row r="21" spans="2:15" ht="171" customHeight="1" thickBot="1" x14ac:dyDescent="0.25">
      <c r="B21" s="74" t="s">
        <v>368</v>
      </c>
      <c r="C21" s="76" t="s">
        <v>386</v>
      </c>
      <c r="D21" s="72" t="s">
        <v>368</v>
      </c>
      <c r="E21" s="743"/>
      <c r="F21" s="57">
        <v>4</v>
      </c>
      <c r="G21" s="55">
        <v>4</v>
      </c>
      <c r="H21" s="104"/>
      <c r="I21" s="55">
        <v>2</v>
      </c>
      <c r="J21" s="104" t="s">
        <v>1721</v>
      </c>
      <c r="K21" s="55">
        <v>1</v>
      </c>
      <c r="L21" s="95"/>
      <c r="M21" s="55">
        <v>0</v>
      </c>
      <c r="N21" s="95"/>
      <c r="O21" s="87">
        <f t="shared" si="0"/>
        <v>2</v>
      </c>
    </row>
    <row r="22" spans="2:15" ht="58.5" customHeight="1" thickBot="1" x14ac:dyDescent="0.25">
      <c r="B22" s="74" t="s">
        <v>369</v>
      </c>
      <c r="C22" s="75" t="s">
        <v>387</v>
      </c>
      <c r="D22" s="72" t="s">
        <v>369</v>
      </c>
      <c r="E22" s="743"/>
      <c r="F22" s="57">
        <v>5</v>
      </c>
      <c r="G22" s="55">
        <v>5</v>
      </c>
      <c r="H22" s="104" t="s">
        <v>1721</v>
      </c>
      <c r="I22" s="55">
        <v>2.5</v>
      </c>
      <c r="J22" s="95"/>
      <c r="K22" s="55">
        <v>1.25</v>
      </c>
      <c r="L22" s="104"/>
      <c r="M22" s="55">
        <v>0</v>
      </c>
      <c r="N22" s="95"/>
      <c r="O22" s="87">
        <f t="shared" si="0"/>
        <v>5</v>
      </c>
    </row>
    <row r="23" spans="2:15" ht="48.75" customHeight="1" thickBot="1" x14ac:dyDescent="0.25">
      <c r="B23" s="74" t="s">
        <v>370</v>
      </c>
      <c r="C23" s="75" t="s">
        <v>388</v>
      </c>
      <c r="D23" s="72" t="s">
        <v>370</v>
      </c>
      <c r="E23" s="743"/>
      <c r="F23" s="57">
        <v>10</v>
      </c>
      <c r="G23" s="55">
        <v>10</v>
      </c>
      <c r="H23" s="104"/>
      <c r="I23" s="55">
        <v>5</v>
      </c>
      <c r="J23" s="95" t="s">
        <v>1721</v>
      </c>
      <c r="K23" s="55">
        <v>2.5</v>
      </c>
      <c r="L23" s="104"/>
      <c r="M23" s="55">
        <v>0</v>
      </c>
      <c r="N23" s="95"/>
      <c r="O23" s="87">
        <f t="shared" si="0"/>
        <v>5</v>
      </c>
    </row>
    <row r="24" spans="2:15" ht="42.75" customHeight="1" thickBot="1" x14ac:dyDescent="0.25">
      <c r="B24" s="74" t="s">
        <v>371</v>
      </c>
      <c r="C24" s="75" t="s">
        <v>389</v>
      </c>
      <c r="D24" s="72" t="s">
        <v>371</v>
      </c>
      <c r="E24" s="745"/>
      <c r="F24" s="58">
        <v>4</v>
      </c>
      <c r="G24" s="56">
        <v>4</v>
      </c>
      <c r="H24" s="105" t="s">
        <v>1721</v>
      </c>
      <c r="I24" s="56">
        <v>2</v>
      </c>
      <c r="J24" s="105"/>
      <c r="K24" s="56">
        <v>1</v>
      </c>
      <c r="L24" s="96"/>
      <c r="M24" s="56">
        <v>0</v>
      </c>
      <c r="N24" s="96"/>
      <c r="O24" s="88">
        <f t="shared" si="0"/>
        <v>4</v>
      </c>
    </row>
    <row r="25" spans="2:15" ht="13.5" thickBot="1" x14ac:dyDescent="0.25">
      <c r="H25" s="102"/>
      <c r="J25" s="102"/>
      <c r="L25" s="102"/>
      <c r="N25" s="102"/>
      <c r="O25" s="89"/>
    </row>
    <row r="26" spans="2:15" ht="58.5" customHeight="1" thickBot="1" x14ac:dyDescent="0.25">
      <c r="B26" s="74" t="s">
        <v>391</v>
      </c>
      <c r="C26" s="75" t="s">
        <v>392</v>
      </c>
      <c r="D26" s="73" t="s">
        <v>391</v>
      </c>
      <c r="E26" s="82" t="s">
        <v>354</v>
      </c>
      <c r="F26" s="80">
        <v>0</v>
      </c>
      <c r="G26" s="81">
        <v>0</v>
      </c>
      <c r="H26" s="97" t="s">
        <v>1721</v>
      </c>
      <c r="I26" s="81">
        <v>-2.5</v>
      </c>
      <c r="J26" s="97"/>
      <c r="K26" s="81">
        <v>-5</v>
      </c>
      <c r="L26" s="97"/>
      <c r="M26" s="81">
        <v>-10</v>
      </c>
      <c r="N26" s="97"/>
      <c r="O26" s="90">
        <f>IF(COUNTA(H26,J26,L26,N26)&gt;1,"REVISAR",IF(H26="x",G26,IF(J26="x",I26,IF(L26="x",K26,IF(N26="x",M26,0)))))</f>
        <v>0</v>
      </c>
    </row>
    <row r="27" spans="2:15" ht="13.5" thickBot="1" x14ac:dyDescent="0.25"/>
    <row r="28" spans="2:15" ht="24" customHeight="1" thickBot="1" x14ac:dyDescent="0.25">
      <c r="B28" s="750" t="s">
        <v>393</v>
      </c>
      <c r="C28" s="751"/>
      <c r="D28" s="751"/>
      <c r="E28" s="751"/>
      <c r="F28" s="751"/>
      <c r="G28" s="751"/>
      <c r="H28" s="751"/>
      <c r="I28" s="751"/>
      <c r="J28" s="751"/>
      <c r="K28" s="751"/>
      <c r="L28" s="751"/>
      <c r="M28" s="752"/>
      <c r="O28" s="106">
        <f>IF(SUM(O6:O26)=0,"INGRESAR DATOS",SUM(O6:O26))</f>
        <v>73</v>
      </c>
    </row>
  </sheetData>
  <sheetProtection password="CBC1" sheet="1" objects="1" scenarios="1"/>
  <mergeCells count="19">
    <mergeCell ref="B2:O2"/>
    <mergeCell ref="C3:O3"/>
    <mergeCell ref="B6:B8"/>
    <mergeCell ref="C6:C8"/>
    <mergeCell ref="B9:B10"/>
    <mergeCell ref="C9:C10"/>
    <mergeCell ref="G4:O4"/>
    <mergeCell ref="G5:H5"/>
    <mergeCell ref="I5:J5"/>
    <mergeCell ref="K5:L5"/>
    <mergeCell ref="M5:N5"/>
    <mergeCell ref="F4:F5"/>
    <mergeCell ref="E6:E24"/>
    <mergeCell ref="B14:B15"/>
    <mergeCell ref="C14:C15"/>
    <mergeCell ref="B28:M28"/>
    <mergeCell ref="E4:E5"/>
    <mergeCell ref="D4:D5"/>
    <mergeCell ref="B4:B5"/>
  </mergeCells>
  <pageMargins left="0.7" right="0.7" top="0.75" bottom="0.75" header="0.3" footer="0.3"/>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codeName="Hoja20"/>
  <dimension ref="A1:G106"/>
  <sheetViews>
    <sheetView topLeftCell="A41" zoomScale="70" zoomScaleNormal="70" workbookViewId="0">
      <selection activeCell="G44" sqref="G44"/>
    </sheetView>
  </sheetViews>
  <sheetFormatPr baseColWidth="10" defaultColWidth="11.42578125" defaultRowHeight="12.75" x14ac:dyDescent="0.2"/>
  <cols>
    <col min="1" max="1" width="9.42578125" style="29" customWidth="1"/>
    <col min="2" max="2" width="51.7109375" style="29" customWidth="1"/>
    <col min="3" max="3" width="15.42578125" style="29" customWidth="1"/>
    <col min="4" max="4" width="12.7109375" style="29" customWidth="1"/>
    <col min="5" max="5" width="14.42578125" style="29" customWidth="1"/>
    <col min="6" max="6" width="89.28515625" style="209" customWidth="1"/>
    <col min="7" max="7" width="23.42578125" style="29" customWidth="1"/>
    <col min="8" max="16384" width="11.42578125" style="29"/>
  </cols>
  <sheetData>
    <row r="1" spans="1:7" ht="36" customHeight="1" x14ac:dyDescent="0.2">
      <c r="A1" s="774" t="s">
        <v>1221</v>
      </c>
      <c r="B1" s="774"/>
      <c r="C1" s="774"/>
      <c r="D1" s="774"/>
      <c r="E1" s="774"/>
      <c r="F1" s="774"/>
    </row>
    <row r="2" spans="1:7" ht="29.25" customHeight="1" x14ac:dyDescent="0.2">
      <c r="A2" s="775" t="s">
        <v>1222</v>
      </c>
      <c r="B2" s="775"/>
      <c r="C2" s="775"/>
      <c r="D2" s="775"/>
      <c r="E2" s="775"/>
      <c r="F2" s="775"/>
    </row>
    <row r="3" spans="1:7" ht="17.25" customHeight="1" x14ac:dyDescent="0.2">
      <c r="A3" s="776" t="s">
        <v>1223</v>
      </c>
      <c r="B3" s="776"/>
      <c r="C3" s="777" t="s">
        <v>1224</v>
      </c>
      <c r="D3" s="777"/>
      <c r="E3" s="777"/>
      <c r="F3" s="777"/>
    </row>
    <row r="4" spans="1:7" ht="17.25" customHeight="1" x14ac:dyDescent="0.2">
      <c r="A4" s="776" t="s">
        <v>1225</v>
      </c>
      <c r="B4" s="776"/>
      <c r="C4" s="777" t="s">
        <v>1226</v>
      </c>
      <c r="D4" s="777"/>
      <c r="E4" s="777"/>
      <c r="F4" s="777"/>
    </row>
    <row r="5" spans="1:7" ht="17.25" customHeight="1" x14ac:dyDescent="0.2">
      <c r="A5" s="776" t="s">
        <v>1227</v>
      </c>
      <c r="B5" s="776"/>
      <c r="C5" s="778" t="s">
        <v>932</v>
      </c>
      <c r="D5" s="777"/>
      <c r="E5" s="777"/>
      <c r="F5" s="777"/>
    </row>
    <row r="6" spans="1:7" ht="17.25" customHeight="1" x14ac:dyDescent="0.2">
      <c r="A6" s="776" t="s">
        <v>1228</v>
      </c>
      <c r="B6" s="776"/>
      <c r="C6" s="777" t="s">
        <v>2165</v>
      </c>
      <c r="D6" s="777"/>
      <c r="E6" s="777"/>
      <c r="F6" s="777"/>
    </row>
    <row r="7" spans="1:7" ht="17.25" customHeight="1" x14ac:dyDescent="0.2">
      <c r="A7" s="776" t="s">
        <v>1229</v>
      </c>
      <c r="B7" s="776"/>
      <c r="C7" s="777" t="s">
        <v>2166</v>
      </c>
      <c r="D7" s="777"/>
      <c r="E7" s="777"/>
      <c r="F7" s="777"/>
    </row>
    <row r="8" spans="1:7" ht="44.25" customHeight="1" x14ac:dyDescent="0.2">
      <c r="A8" s="780" t="s">
        <v>1230</v>
      </c>
      <c r="B8" s="782" t="s">
        <v>1231</v>
      </c>
      <c r="C8" s="784" t="s">
        <v>1232</v>
      </c>
      <c r="D8" s="784" t="s">
        <v>1233</v>
      </c>
      <c r="E8" s="784" t="s">
        <v>1234</v>
      </c>
      <c r="F8" s="784" t="s">
        <v>1235</v>
      </c>
    </row>
    <row r="9" spans="1:7" ht="21.75" customHeight="1" x14ac:dyDescent="0.2">
      <c r="A9" s="781"/>
      <c r="B9" s="783"/>
      <c r="C9" s="784"/>
      <c r="D9" s="784"/>
      <c r="E9" s="784"/>
      <c r="F9" s="784"/>
    </row>
    <row r="10" spans="1:7" ht="21.75" customHeight="1" x14ac:dyDescent="0.2">
      <c r="A10" s="785" t="s">
        <v>1236</v>
      </c>
      <c r="B10" s="786"/>
      <c r="C10" s="786"/>
      <c r="D10" s="786"/>
      <c r="E10" s="786"/>
      <c r="F10" s="787"/>
    </row>
    <row r="11" spans="1:7" s="40" customFormat="1" ht="24.95" customHeight="1" x14ac:dyDescent="0.2">
      <c r="A11" s="32" t="s">
        <v>355</v>
      </c>
      <c r="B11" s="181" t="s">
        <v>1237</v>
      </c>
      <c r="C11" s="182">
        <v>2</v>
      </c>
      <c r="D11" s="183" t="s">
        <v>354</v>
      </c>
      <c r="E11" s="182">
        <v>2</v>
      </c>
      <c r="F11" s="210" t="s">
        <v>1296</v>
      </c>
    </row>
    <row r="12" spans="1:7" s="40" customFormat="1" ht="24.95" customHeight="1" x14ac:dyDescent="0.2">
      <c r="A12" s="32" t="s">
        <v>356</v>
      </c>
      <c r="B12" s="184" t="s">
        <v>1238</v>
      </c>
      <c r="C12" s="182">
        <v>2</v>
      </c>
      <c r="D12" s="183" t="s">
        <v>354</v>
      </c>
      <c r="E12" s="182">
        <v>2</v>
      </c>
      <c r="F12" s="210" t="s">
        <v>1296</v>
      </c>
      <c r="G12" s="40" t="s">
        <v>1239</v>
      </c>
    </row>
    <row r="13" spans="1:7" s="40" customFormat="1" ht="24.95" customHeight="1" x14ac:dyDescent="0.2">
      <c r="A13" s="32" t="s">
        <v>357</v>
      </c>
      <c r="B13" s="184" t="s">
        <v>1240</v>
      </c>
      <c r="C13" s="182">
        <v>2</v>
      </c>
      <c r="D13" s="183" t="s">
        <v>354</v>
      </c>
      <c r="E13" s="182">
        <v>2</v>
      </c>
      <c r="F13" s="210" t="s">
        <v>1296</v>
      </c>
    </row>
    <row r="14" spans="1:7" s="40" customFormat="1" ht="24.95" customHeight="1" x14ac:dyDescent="0.2">
      <c r="A14" s="32" t="s">
        <v>1241</v>
      </c>
      <c r="B14" s="184" t="s">
        <v>1242</v>
      </c>
      <c r="C14" s="182">
        <v>2</v>
      </c>
      <c r="D14" s="183" t="s">
        <v>354</v>
      </c>
      <c r="E14" s="182">
        <v>2</v>
      </c>
      <c r="F14" s="210" t="s">
        <v>1296</v>
      </c>
    </row>
    <row r="15" spans="1:7" s="40" customFormat="1" ht="28.5" customHeight="1" x14ac:dyDescent="0.2">
      <c r="A15" s="32" t="s">
        <v>374</v>
      </c>
      <c r="B15" s="181" t="s">
        <v>1243</v>
      </c>
      <c r="C15" s="182">
        <v>5</v>
      </c>
      <c r="D15" s="183" t="s">
        <v>354</v>
      </c>
      <c r="E15" s="182">
        <v>5</v>
      </c>
      <c r="F15" s="210" t="s">
        <v>1296</v>
      </c>
      <c r="G15" s="40" t="s">
        <v>1239</v>
      </c>
    </row>
    <row r="16" spans="1:7" s="40" customFormat="1" ht="24.95" customHeight="1" x14ac:dyDescent="0.2">
      <c r="A16" s="32" t="s">
        <v>375</v>
      </c>
      <c r="B16" s="181" t="s">
        <v>1244</v>
      </c>
      <c r="C16" s="182">
        <v>5</v>
      </c>
      <c r="D16" s="183" t="s">
        <v>354</v>
      </c>
      <c r="E16" s="182">
        <v>5</v>
      </c>
      <c r="F16" s="210" t="s">
        <v>1296</v>
      </c>
    </row>
    <row r="17" spans="1:7" s="40" customFormat="1" ht="19.5" customHeight="1" x14ac:dyDescent="0.2">
      <c r="A17" s="32" t="s">
        <v>358</v>
      </c>
      <c r="B17" s="184" t="s">
        <v>1245</v>
      </c>
      <c r="C17" s="182">
        <v>10</v>
      </c>
      <c r="D17" s="183" t="s">
        <v>354</v>
      </c>
      <c r="E17" s="182">
        <v>10</v>
      </c>
      <c r="F17" s="210" t="s">
        <v>1296</v>
      </c>
    </row>
    <row r="18" spans="1:7" s="40" customFormat="1" ht="29.25" customHeight="1" x14ac:dyDescent="0.2">
      <c r="A18" s="32" t="s">
        <v>359</v>
      </c>
      <c r="B18" s="184" t="s">
        <v>1246</v>
      </c>
      <c r="C18" s="182">
        <v>10</v>
      </c>
      <c r="D18" s="183" t="s">
        <v>354</v>
      </c>
      <c r="E18" s="182">
        <v>2.5</v>
      </c>
      <c r="F18" s="210" t="s">
        <v>2228</v>
      </c>
    </row>
    <row r="19" spans="1:7" s="40" customFormat="1" ht="18.75" customHeight="1" x14ac:dyDescent="0.2">
      <c r="A19" s="32" t="s">
        <v>360</v>
      </c>
      <c r="B19" s="184" t="s">
        <v>1247</v>
      </c>
      <c r="C19" s="182">
        <v>2</v>
      </c>
      <c r="D19" s="183" t="s">
        <v>354</v>
      </c>
      <c r="E19" s="182">
        <v>2</v>
      </c>
      <c r="F19" s="210" t="s">
        <v>1296</v>
      </c>
    </row>
    <row r="20" spans="1:7" s="40" customFormat="1" ht="18" customHeight="1" x14ac:dyDescent="0.2">
      <c r="A20" s="32" t="s">
        <v>361</v>
      </c>
      <c r="B20" s="788" t="s">
        <v>1248</v>
      </c>
      <c r="C20" s="790">
        <v>2</v>
      </c>
      <c r="D20" s="183" t="s">
        <v>354</v>
      </c>
      <c r="E20" s="790">
        <v>2</v>
      </c>
      <c r="F20" s="316" t="s">
        <v>1296</v>
      </c>
      <c r="G20" s="447"/>
    </row>
    <row r="21" spans="1:7" s="40" customFormat="1" ht="21.75" customHeight="1" x14ac:dyDescent="0.2">
      <c r="A21" s="186" t="s">
        <v>1249</v>
      </c>
      <c r="B21" s="789"/>
      <c r="C21" s="791"/>
      <c r="D21" s="183" t="s">
        <v>354</v>
      </c>
      <c r="E21" s="791"/>
      <c r="F21" s="210" t="s">
        <v>1296</v>
      </c>
    </row>
    <row r="22" spans="1:7" s="40" customFormat="1" ht="36" customHeight="1" x14ac:dyDescent="0.2">
      <c r="A22" s="32" t="s">
        <v>363</v>
      </c>
      <c r="B22" s="184" t="s">
        <v>1250</v>
      </c>
      <c r="C22" s="182">
        <v>5</v>
      </c>
      <c r="D22" s="183" t="s">
        <v>354</v>
      </c>
      <c r="E22" s="182">
        <v>2.5</v>
      </c>
      <c r="F22" s="210" t="s">
        <v>2226</v>
      </c>
      <c r="G22" s="447"/>
    </row>
    <row r="23" spans="1:7" s="40" customFormat="1" ht="30" customHeight="1" x14ac:dyDescent="0.2">
      <c r="A23" s="32" t="s">
        <v>364</v>
      </c>
      <c r="B23" s="184" t="s">
        <v>1251</v>
      </c>
      <c r="C23" s="182">
        <v>5</v>
      </c>
      <c r="D23" s="183" t="s">
        <v>354</v>
      </c>
      <c r="E23" s="182">
        <v>2.5</v>
      </c>
      <c r="F23" s="210" t="s">
        <v>2226</v>
      </c>
      <c r="G23" s="447"/>
    </row>
    <row r="24" spans="1:7" s="40" customFormat="1" ht="33" customHeight="1" x14ac:dyDescent="0.2">
      <c r="A24" s="32" t="s">
        <v>365</v>
      </c>
      <c r="B24" s="184" t="s">
        <v>1252</v>
      </c>
      <c r="C24" s="182">
        <v>10</v>
      </c>
      <c r="D24" s="183" t="s">
        <v>354</v>
      </c>
      <c r="E24" s="182">
        <v>10</v>
      </c>
      <c r="F24" s="210" t="s">
        <v>1296</v>
      </c>
      <c r="G24" s="447"/>
    </row>
    <row r="25" spans="1:7" s="40" customFormat="1" ht="26.25" customHeight="1" x14ac:dyDescent="0.2">
      <c r="A25" s="32" t="s">
        <v>366</v>
      </c>
      <c r="B25" s="184" t="s">
        <v>1253</v>
      </c>
      <c r="C25" s="182">
        <v>5</v>
      </c>
      <c r="D25" s="183" t="s">
        <v>354</v>
      </c>
      <c r="E25" s="182">
        <v>5</v>
      </c>
      <c r="F25" s="210" t="s">
        <v>1296</v>
      </c>
    </row>
    <row r="26" spans="1:7" s="40" customFormat="1" ht="30.75" customHeight="1" x14ac:dyDescent="0.2">
      <c r="A26" s="32" t="s">
        <v>367</v>
      </c>
      <c r="B26" s="184" t="s">
        <v>385</v>
      </c>
      <c r="C26" s="182">
        <v>10</v>
      </c>
      <c r="D26" s="183" t="s">
        <v>354</v>
      </c>
      <c r="E26" s="182">
        <v>2.5</v>
      </c>
      <c r="F26" s="210" t="s">
        <v>2229</v>
      </c>
      <c r="G26" s="447"/>
    </row>
    <row r="27" spans="1:7" s="40" customFormat="1" ht="21" customHeight="1" x14ac:dyDescent="0.2">
      <c r="A27" s="32" t="s">
        <v>368</v>
      </c>
      <c r="B27" s="184" t="s">
        <v>1254</v>
      </c>
      <c r="C27" s="182">
        <v>4</v>
      </c>
      <c r="D27" s="183" t="s">
        <v>354</v>
      </c>
      <c r="E27" s="182">
        <v>2</v>
      </c>
      <c r="F27" s="210" t="s">
        <v>2226</v>
      </c>
    </row>
    <row r="28" spans="1:7" s="40" customFormat="1" ht="26.25" customHeight="1" x14ac:dyDescent="0.2">
      <c r="A28" s="32" t="s">
        <v>369</v>
      </c>
      <c r="B28" s="184" t="s">
        <v>1255</v>
      </c>
      <c r="C28" s="182">
        <v>5</v>
      </c>
      <c r="D28" s="183" t="s">
        <v>354</v>
      </c>
      <c r="E28" s="182">
        <v>5</v>
      </c>
      <c r="F28" s="210" t="s">
        <v>1296</v>
      </c>
    </row>
    <row r="29" spans="1:7" s="40" customFormat="1" ht="36.75" customHeight="1" x14ac:dyDescent="0.2">
      <c r="A29" s="32" t="s">
        <v>370</v>
      </c>
      <c r="B29" s="184" t="s">
        <v>1256</v>
      </c>
      <c r="C29" s="182">
        <v>10</v>
      </c>
      <c r="D29" s="183" t="s">
        <v>354</v>
      </c>
      <c r="E29" s="182">
        <v>5</v>
      </c>
      <c r="F29" s="210" t="s">
        <v>2226</v>
      </c>
    </row>
    <row r="30" spans="1:7" s="40" customFormat="1" ht="36" customHeight="1" x14ac:dyDescent="0.2">
      <c r="A30" s="32" t="s">
        <v>371</v>
      </c>
      <c r="B30" s="184" t="s">
        <v>1257</v>
      </c>
      <c r="C30" s="182">
        <v>4</v>
      </c>
      <c r="D30" s="183" t="s">
        <v>354</v>
      </c>
      <c r="E30" s="182">
        <v>4</v>
      </c>
      <c r="F30" s="210" t="s">
        <v>1296</v>
      </c>
    </row>
    <row r="31" spans="1:7" s="41" customFormat="1" ht="30.75" customHeight="1" x14ac:dyDescent="0.2">
      <c r="A31" s="775" t="s">
        <v>393</v>
      </c>
      <c r="B31" s="775"/>
      <c r="C31" s="779">
        <f>SUM(C11:C30)</f>
        <v>100</v>
      </c>
      <c r="D31" s="779"/>
      <c r="E31" s="187">
        <f>SUM(E11:E30)-SUM(E34)</f>
        <v>73</v>
      </c>
      <c r="F31" s="188"/>
      <c r="G31" s="452">
        <f>SUM(E31-E36)</f>
        <v>68</v>
      </c>
    </row>
    <row r="32" spans="1:7" s="40" customFormat="1" ht="15.75" x14ac:dyDescent="0.2">
      <c r="A32" s="796" t="s">
        <v>1258</v>
      </c>
      <c r="B32" s="797"/>
      <c r="C32" s="797"/>
      <c r="D32" s="797"/>
      <c r="E32" s="798"/>
      <c r="F32" s="185"/>
    </row>
    <row r="33" spans="1:7" s="40" customFormat="1" ht="31.5" customHeight="1" x14ac:dyDescent="0.2">
      <c r="A33" s="189" t="s">
        <v>1259</v>
      </c>
      <c r="B33" s="190" t="s">
        <v>1260</v>
      </c>
      <c r="C33" s="191">
        <v>-10</v>
      </c>
      <c r="D33" s="192" t="s">
        <v>354</v>
      </c>
      <c r="E33" s="191">
        <v>0</v>
      </c>
      <c r="F33" s="193"/>
    </row>
    <row r="34" spans="1:7" s="40" customFormat="1" ht="29.25" customHeight="1" x14ac:dyDescent="0.2">
      <c r="A34" s="189" t="s">
        <v>1261</v>
      </c>
      <c r="B34" s="190" t="s">
        <v>1262</v>
      </c>
      <c r="C34" s="191">
        <v>-10</v>
      </c>
      <c r="D34" s="192" t="s">
        <v>354</v>
      </c>
      <c r="E34" s="191">
        <v>0</v>
      </c>
      <c r="F34" s="193"/>
    </row>
    <row r="35" spans="1:7" s="40" customFormat="1" ht="33.75" customHeight="1" x14ac:dyDescent="0.2">
      <c r="A35" s="189" t="s">
        <v>1263</v>
      </c>
      <c r="B35" s="190" t="s">
        <v>1264</v>
      </c>
      <c r="C35" s="191">
        <v>-10</v>
      </c>
      <c r="D35" s="192" t="s">
        <v>354</v>
      </c>
      <c r="E35" s="191">
        <v>0</v>
      </c>
      <c r="F35" s="193"/>
    </row>
    <row r="36" spans="1:7" s="40" customFormat="1" ht="42" customHeight="1" x14ac:dyDescent="0.2">
      <c r="A36" s="189" t="s">
        <v>391</v>
      </c>
      <c r="B36" s="190" t="s">
        <v>1265</v>
      </c>
      <c r="C36" s="191">
        <v>-10</v>
      </c>
      <c r="D36" s="192" t="s">
        <v>354</v>
      </c>
      <c r="E36" s="191">
        <v>5</v>
      </c>
      <c r="F36" s="315" t="s">
        <v>2227</v>
      </c>
      <c r="G36" s="447" t="s">
        <v>2164</v>
      </c>
    </row>
    <row r="37" spans="1:7" s="40" customFormat="1" ht="27.75" customHeight="1" x14ac:dyDescent="0.2">
      <c r="A37" s="189" t="s">
        <v>1266</v>
      </c>
      <c r="B37" s="190" t="s">
        <v>1267</v>
      </c>
      <c r="C37" s="191">
        <v>-10</v>
      </c>
      <c r="D37" s="192" t="s">
        <v>354</v>
      </c>
      <c r="E37" s="191">
        <v>0</v>
      </c>
      <c r="F37" s="193"/>
    </row>
    <row r="38" spans="1:7" s="40" customFormat="1" ht="32.25" customHeight="1" x14ac:dyDescent="0.2">
      <c r="A38" s="189" t="s">
        <v>1268</v>
      </c>
      <c r="B38" s="190" t="s">
        <v>1269</v>
      </c>
      <c r="C38" s="191">
        <v>-10</v>
      </c>
      <c r="D38" s="192" t="s">
        <v>354</v>
      </c>
      <c r="E38" s="191">
        <v>0</v>
      </c>
      <c r="F38" s="193"/>
    </row>
    <row r="39" spans="1:7" s="40" customFormat="1" ht="32.25" customHeight="1" x14ac:dyDescent="0.2">
      <c r="A39" s="189" t="s">
        <v>1270</v>
      </c>
      <c r="B39" s="190" t="s">
        <v>1271</v>
      </c>
      <c r="C39" s="191">
        <v>-10</v>
      </c>
      <c r="D39" s="192" t="s">
        <v>1272</v>
      </c>
      <c r="E39" s="191">
        <v>0</v>
      </c>
      <c r="F39" s="193"/>
    </row>
    <row r="40" spans="1:7" s="40" customFormat="1" ht="40.5" customHeight="1" x14ac:dyDescent="0.2">
      <c r="A40" s="189" t="s">
        <v>1273</v>
      </c>
      <c r="B40" s="190" t="s">
        <v>1274</v>
      </c>
      <c r="C40" s="191">
        <v>-10</v>
      </c>
      <c r="D40" s="192" t="s">
        <v>1272</v>
      </c>
      <c r="E40" s="191">
        <v>0</v>
      </c>
      <c r="F40" s="193"/>
    </row>
    <row r="41" spans="1:7" s="41" customFormat="1" ht="15.75" x14ac:dyDescent="0.2">
      <c r="A41" s="799" t="s">
        <v>1275</v>
      </c>
      <c r="B41" s="800"/>
      <c r="C41" s="800"/>
      <c r="D41" s="800"/>
      <c r="E41" s="800"/>
      <c r="F41" s="801"/>
    </row>
    <row r="42" spans="1:7" s="41" customFormat="1" ht="15" x14ac:dyDescent="0.2">
      <c r="A42" s="785" t="s">
        <v>1276</v>
      </c>
      <c r="B42" s="786"/>
      <c r="C42" s="786"/>
      <c r="D42" s="786"/>
      <c r="E42" s="786"/>
      <c r="F42" s="787"/>
    </row>
    <row r="43" spans="1:7" s="40" customFormat="1" ht="36" customHeight="1" x14ac:dyDescent="0.2">
      <c r="A43" s="32" t="s">
        <v>1277</v>
      </c>
      <c r="B43" s="184" t="s">
        <v>1278</v>
      </c>
      <c r="C43" s="182">
        <v>2</v>
      </c>
      <c r="D43" s="183" t="s">
        <v>354</v>
      </c>
      <c r="E43" s="182">
        <v>2</v>
      </c>
      <c r="F43" s="305" t="s">
        <v>1723</v>
      </c>
    </row>
    <row r="44" spans="1:7" s="40" customFormat="1" ht="38.25" customHeight="1" x14ac:dyDescent="0.2">
      <c r="A44" s="32" t="s">
        <v>1280</v>
      </c>
      <c r="B44" s="184" t="s">
        <v>1281</v>
      </c>
      <c r="C44" s="182">
        <v>2</v>
      </c>
      <c r="D44" s="183" t="s">
        <v>354</v>
      </c>
      <c r="E44" s="182"/>
      <c r="F44" s="194" t="s">
        <v>1279</v>
      </c>
    </row>
    <row r="45" spans="1:7" s="41" customFormat="1" ht="21" x14ac:dyDescent="0.2">
      <c r="A45" s="775" t="s">
        <v>393</v>
      </c>
      <c r="B45" s="775"/>
      <c r="C45" s="779">
        <f>SUM(C43:C44)</f>
        <v>4</v>
      </c>
      <c r="D45" s="779"/>
      <c r="E45" s="187">
        <f>SUM(E43:E44)</f>
        <v>2</v>
      </c>
      <c r="F45" s="195"/>
    </row>
    <row r="46" spans="1:7" s="41" customFormat="1" ht="21" x14ac:dyDescent="0.2">
      <c r="A46" s="802" t="s">
        <v>1282</v>
      </c>
      <c r="B46" s="802"/>
      <c r="C46" s="802"/>
      <c r="D46" s="802"/>
      <c r="E46" s="803">
        <f>E31</f>
        <v>73</v>
      </c>
      <c r="F46" s="803"/>
    </row>
    <row r="47" spans="1:7" x14ac:dyDescent="0.2">
      <c r="A47" s="804" t="s">
        <v>1283</v>
      </c>
      <c r="B47" s="804"/>
      <c r="C47" s="804"/>
      <c r="D47" s="804"/>
      <c r="E47" s="805" t="s">
        <v>2017</v>
      </c>
      <c r="F47" s="806"/>
    </row>
    <row r="48" spans="1:7" x14ac:dyDescent="0.2">
      <c r="A48" s="804"/>
      <c r="B48" s="804"/>
      <c r="C48" s="804"/>
      <c r="D48" s="804"/>
      <c r="E48" s="807"/>
      <c r="F48" s="808"/>
    </row>
    <row r="49" spans="1:6" x14ac:dyDescent="0.2">
      <c r="A49" s="804"/>
      <c r="B49" s="804"/>
      <c r="C49" s="804"/>
      <c r="D49" s="804"/>
      <c r="E49" s="807"/>
      <c r="F49" s="808"/>
    </row>
    <row r="50" spans="1:6" x14ac:dyDescent="0.2">
      <c r="A50" s="804"/>
      <c r="B50" s="804"/>
      <c r="C50" s="804"/>
      <c r="D50" s="804"/>
      <c r="E50" s="809"/>
      <c r="F50" s="810"/>
    </row>
    <row r="51" spans="1:6" ht="15" x14ac:dyDescent="0.2">
      <c r="A51" s="811" t="s">
        <v>1284</v>
      </c>
      <c r="B51" s="811"/>
      <c r="C51" s="811"/>
      <c r="D51" s="811"/>
      <c r="E51" s="811"/>
      <c r="F51" s="811"/>
    </row>
    <row r="52" spans="1:6" ht="15" x14ac:dyDescent="0.2">
      <c r="A52" s="196"/>
      <c r="B52" s="196"/>
      <c r="C52" s="196"/>
      <c r="D52" s="196"/>
      <c r="E52" s="197"/>
      <c r="F52" s="197"/>
    </row>
    <row r="53" spans="1:6" ht="15" x14ac:dyDescent="0.2">
      <c r="A53" s="812" t="s">
        <v>1285</v>
      </c>
      <c r="B53" s="813"/>
      <c r="C53" s="814"/>
      <c r="D53" s="815" t="s">
        <v>1286</v>
      </c>
      <c r="E53" s="816"/>
      <c r="F53" s="817"/>
    </row>
    <row r="54" spans="1:6" x14ac:dyDescent="0.2">
      <c r="A54" s="792">
        <v>2</v>
      </c>
      <c r="B54" s="792"/>
      <c r="C54" s="792"/>
      <c r="D54" s="793" t="s">
        <v>1287</v>
      </c>
      <c r="E54" s="794"/>
      <c r="F54" s="795"/>
    </row>
    <row r="55" spans="1:6" x14ac:dyDescent="0.2">
      <c r="A55" s="792">
        <v>4</v>
      </c>
      <c r="B55" s="792"/>
      <c r="C55" s="792"/>
      <c r="D55" s="793" t="s">
        <v>1288</v>
      </c>
      <c r="E55" s="794"/>
      <c r="F55" s="795"/>
    </row>
    <row r="56" spans="1:6" x14ac:dyDescent="0.2">
      <c r="A56" s="792">
        <v>5</v>
      </c>
      <c r="B56" s="792"/>
      <c r="C56" s="792"/>
      <c r="D56" s="793" t="s">
        <v>1289</v>
      </c>
      <c r="E56" s="794"/>
      <c r="F56" s="795"/>
    </row>
    <row r="57" spans="1:6" x14ac:dyDescent="0.2">
      <c r="A57" s="818">
        <v>10</v>
      </c>
      <c r="B57" s="818"/>
      <c r="C57" s="818"/>
      <c r="D57" s="793" t="s">
        <v>1290</v>
      </c>
      <c r="E57" s="794"/>
      <c r="F57" s="795"/>
    </row>
    <row r="58" spans="1:6" x14ac:dyDescent="0.2">
      <c r="A58" s="792" t="s">
        <v>1291</v>
      </c>
      <c r="B58" s="792"/>
      <c r="C58" s="792"/>
      <c r="D58" s="792"/>
      <c r="E58" s="792"/>
      <c r="F58" s="792"/>
    </row>
    <row r="59" spans="1:6" x14ac:dyDescent="0.2">
      <c r="A59" s="792" t="s">
        <v>1292</v>
      </c>
      <c r="B59" s="792"/>
      <c r="C59" s="792"/>
      <c r="D59" s="792"/>
      <c r="E59" s="792"/>
      <c r="F59" s="792"/>
    </row>
    <row r="60" spans="1:6" ht="15" x14ac:dyDescent="0.2">
      <c r="A60" s="198"/>
      <c r="B60" s="198"/>
      <c r="C60" s="196"/>
      <c r="D60" s="196"/>
      <c r="E60" s="197"/>
      <c r="F60" s="197"/>
    </row>
    <row r="61" spans="1:6" ht="15" x14ac:dyDescent="0.2">
      <c r="A61" s="812" t="s">
        <v>1293</v>
      </c>
      <c r="B61" s="814"/>
      <c r="D61" s="831" t="s">
        <v>1294</v>
      </c>
      <c r="E61" s="831"/>
      <c r="F61" s="831"/>
    </row>
    <row r="62" spans="1:6" x14ac:dyDescent="0.2">
      <c r="A62" s="199">
        <v>2</v>
      </c>
      <c r="B62" s="32" t="s">
        <v>1295</v>
      </c>
      <c r="D62" s="832" t="s">
        <v>1296</v>
      </c>
      <c r="E62" s="832"/>
      <c r="F62" s="200" t="s">
        <v>1297</v>
      </c>
    </row>
    <row r="63" spans="1:6" x14ac:dyDescent="0.2">
      <c r="A63" s="199">
        <f>A62/2</f>
        <v>1</v>
      </c>
      <c r="B63" s="32" t="s">
        <v>1298</v>
      </c>
      <c r="D63" s="832" t="s">
        <v>1299</v>
      </c>
      <c r="E63" s="832"/>
      <c r="F63" s="200" t="s">
        <v>1300</v>
      </c>
    </row>
    <row r="64" spans="1:6" x14ac:dyDescent="0.2">
      <c r="A64" s="199">
        <f>A62/4</f>
        <v>0.5</v>
      </c>
      <c r="B64" s="32" t="s">
        <v>1301</v>
      </c>
      <c r="D64" s="832" t="s">
        <v>1302</v>
      </c>
      <c r="E64" s="832"/>
      <c r="F64" s="200" t="s">
        <v>1303</v>
      </c>
    </row>
    <row r="65" spans="1:6" x14ac:dyDescent="0.2">
      <c r="A65" s="201"/>
      <c r="B65" s="198"/>
      <c r="D65" s="832" t="s">
        <v>1304</v>
      </c>
      <c r="E65" s="832"/>
      <c r="F65" s="202" t="s">
        <v>1305</v>
      </c>
    </row>
    <row r="66" spans="1:6" x14ac:dyDescent="0.2">
      <c r="A66" s="203"/>
      <c r="E66" s="204"/>
      <c r="F66" s="205"/>
    </row>
    <row r="67" spans="1:6" s="206" customFormat="1" ht="15" x14ac:dyDescent="0.2">
      <c r="A67" s="180" t="s">
        <v>1285</v>
      </c>
      <c r="B67" s="812" t="s">
        <v>1306</v>
      </c>
      <c r="C67" s="813"/>
      <c r="D67" s="813"/>
      <c r="E67" s="813"/>
      <c r="F67" s="814"/>
    </row>
    <row r="68" spans="1:6" s="206" customFormat="1" ht="12" x14ac:dyDescent="0.2">
      <c r="A68" s="819">
        <v>2</v>
      </c>
      <c r="B68" s="822" t="s">
        <v>1307</v>
      </c>
      <c r="C68" s="823"/>
      <c r="D68" s="823"/>
      <c r="E68" s="823"/>
      <c r="F68" s="824"/>
    </row>
    <row r="69" spans="1:6" s="206" customFormat="1" ht="12" x14ac:dyDescent="0.2">
      <c r="A69" s="820"/>
      <c r="B69" s="825"/>
      <c r="C69" s="826"/>
      <c r="D69" s="826"/>
      <c r="E69" s="826"/>
      <c r="F69" s="827"/>
    </row>
    <row r="70" spans="1:6" s="206" customFormat="1" ht="12" x14ac:dyDescent="0.2">
      <c r="A70" s="821"/>
      <c r="B70" s="828"/>
      <c r="C70" s="829"/>
      <c r="D70" s="829"/>
      <c r="E70" s="829"/>
      <c r="F70" s="830"/>
    </row>
    <row r="71" spans="1:6" s="206" customFormat="1" x14ac:dyDescent="0.2">
      <c r="A71" s="207">
        <f>A68/2</f>
        <v>1</v>
      </c>
      <c r="B71" s="793" t="s">
        <v>1308</v>
      </c>
      <c r="C71" s="794"/>
      <c r="D71" s="794"/>
      <c r="E71" s="794"/>
      <c r="F71" s="795"/>
    </row>
    <row r="72" spans="1:6" s="206" customFormat="1" x14ac:dyDescent="0.2">
      <c r="A72" s="207">
        <f>A68/4</f>
        <v>0.5</v>
      </c>
      <c r="B72" s="792" t="s">
        <v>1309</v>
      </c>
      <c r="C72" s="792"/>
      <c r="D72" s="792"/>
      <c r="E72" s="792"/>
      <c r="F72" s="792"/>
    </row>
    <row r="73" spans="1:6" x14ac:dyDescent="0.2">
      <c r="E73" s="833"/>
      <c r="F73" s="833"/>
    </row>
    <row r="97" spans="1:6" x14ac:dyDescent="0.2">
      <c r="A97" s="208">
        <v>2</v>
      </c>
      <c r="B97" s="208">
        <v>5</v>
      </c>
      <c r="C97" s="208">
        <v>10</v>
      </c>
      <c r="D97" s="208">
        <v>4</v>
      </c>
      <c r="E97" s="208"/>
      <c r="F97" s="208"/>
    </row>
    <row r="98" spans="1:6" x14ac:dyDescent="0.2">
      <c r="A98" s="208">
        <v>1</v>
      </c>
      <c r="B98" s="208">
        <v>2.5</v>
      </c>
      <c r="C98" s="208">
        <v>5</v>
      </c>
      <c r="D98" s="208">
        <v>2</v>
      </c>
      <c r="E98" s="208"/>
      <c r="F98" s="208"/>
    </row>
    <row r="99" spans="1:6" x14ac:dyDescent="0.2">
      <c r="A99" s="208">
        <v>0.5</v>
      </c>
      <c r="B99" s="208">
        <v>1.25</v>
      </c>
      <c r="C99" s="208">
        <v>2.5</v>
      </c>
      <c r="D99" s="208">
        <v>1</v>
      </c>
      <c r="E99" s="208"/>
      <c r="F99" s="208"/>
    </row>
    <row r="100" spans="1:6" x14ac:dyDescent="0.2">
      <c r="A100" s="208">
        <v>0</v>
      </c>
      <c r="B100" s="208">
        <v>0</v>
      </c>
      <c r="C100" s="208">
        <v>0</v>
      </c>
      <c r="D100" s="208">
        <v>0</v>
      </c>
      <c r="E100" s="208"/>
      <c r="F100" s="208"/>
    </row>
    <row r="103" spans="1:6" x14ac:dyDescent="0.2">
      <c r="A103" s="208">
        <v>2</v>
      </c>
    </row>
    <row r="104" spans="1:6" x14ac:dyDescent="0.2">
      <c r="A104" s="208">
        <v>1</v>
      </c>
    </row>
    <row r="105" spans="1:6" x14ac:dyDescent="0.2">
      <c r="A105" s="208">
        <v>0.5</v>
      </c>
    </row>
    <row r="106" spans="1:6" x14ac:dyDescent="0.2">
      <c r="A106" s="208"/>
    </row>
  </sheetData>
  <mergeCells count="58">
    <mergeCell ref="B72:F72"/>
    <mergeCell ref="E73:F73"/>
    <mergeCell ref="D64:E64"/>
    <mergeCell ref="D65:E65"/>
    <mergeCell ref="B67:F67"/>
    <mergeCell ref="A68:A70"/>
    <mergeCell ref="B68:F70"/>
    <mergeCell ref="B71:F71"/>
    <mergeCell ref="A58:F58"/>
    <mergeCell ref="A59:F59"/>
    <mergeCell ref="A61:B61"/>
    <mergeCell ref="D61:F61"/>
    <mergeCell ref="D62:E62"/>
    <mergeCell ref="D63:E63"/>
    <mergeCell ref="A55:C55"/>
    <mergeCell ref="D55:F55"/>
    <mergeCell ref="A56:C56"/>
    <mergeCell ref="D56:F56"/>
    <mergeCell ref="A57:C57"/>
    <mergeCell ref="D57:F57"/>
    <mergeCell ref="A54:C54"/>
    <mergeCell ref="D54:F54"/>
    <mergeCell ref="A32:E32"/>
    <mergeCell ref="A41:F41"/>
    <mergeCell ref="A42:F42"/>
    <mergeCell ref="A45:B45"/>
    <mergeCell ref="C45:D45"/>
    <mergeCell ref="A46:D46"/>
    <mergeCell ref="E46:F46"/>
    <mergeCell ref="A47:D50"/>
    <mergeCell ref="E47:F50"/>
    <mergeCell ref="A51:F51"/>
    <mergeCell ref="A53:C53"/>
    <mergeCell ref="D53:F53"/>
    <mergeCell ref="A31:B31"/>
    <mergeCell ref="C31:D31"/>
    <mergeCell ref="A8:A9"/>
    <mergeCell ref="B8:B9"/>
    <mergeCell ref="C8:C9"/>
    <mergeCell ref="D8:D9"/>
    <mergeCell ref="A10:F10"/>
    <mergeCell ref="B20:B21"/>
    <mergeCell ref="C20:C21"/>
    <mergeCell ref="E20:E21"/>
    <mergeCell ref="E8:E9"/>
    <mergeCell ref="F8:F9"/>
    <mergeCell ref="A5:B5"/>
    <mergeCell ref="C5:F5"/>
    <mergeCell ref="A6:B6"/>
    <mergeCell ref="C6:F6"/>
    <mergeCell ref="A7:B7"/>
    <mergeCell ref="C7:F7"/>
    <mergeCell ref="A1:F1"/>
    <mergeCell ref="A2:F2"/>
    <mergeCell ref="A3:B3"/>
    <mergeCell ref="C3:F3"/>
    <mergeCell ref="A4:B4"/>
    <mergeCell ref="C4:F4"/>
  </mergeCells>
  <dataValidations count="5">
    <dataValidation type="list" allowBlank="1" showInputMessage="1" showErrorMessage="1" sqref="E11:E14 E19:E21">
      <formula1>$A$97:$A$100</formula1>
    </dataValidation>
    <dataValidation type="list" allowBlank="1" showInputMessage="1" showErrorMessage="1" sqref="E15:E16 E28 E25 E22:E23">
      <formula1>$B$97:$B$100</formula1>
    </dataValidation>
    <dataValidation type="list" allowBlank="1" showInputMessage="1" showErrorMessage="1" sqref="E17:E18 E33:E40 E29 E26 E24">
      <formula1>$C$97:$C$100</formula1>
    </dataValidation>
    <dataValidation type="list" allowBlank="1" showInputMessage="1" showErrorMessage="1" sqref="E27 E30">
      <formula1>$D$97:$D$100</formula1>
    </dataValidation>
    <dataValidation type="list" allowBlank="1" showInputMessage="1" showErrorMessage="1" sqref="E43:E44">
      <formula1>$A$103:$A$105</formula1>
    </dataValidation>
  </dataValidations>
  <hyperlinks>
    <hyperlink ref="C5" r:id="rId1"/>
  </hyperlinks>
  <pageMargins left="0.70866141732283472" right="0.70866141732283472" top="0.74803149606299213" bottom="0.74803149606299213" header="0.31496062992125984" footer="0.31496062992125984"/>
  <pageSetup scale="53" orientation="landscape" verticalDpi="0" r:id="rId2"/>
  <colBreaks count="1" manualBreakCount="1">
    <brk id="6" max="105" man="1"/>
  </colBreaks>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B4:C13"/>
  <sheetViews>
    <sheetView workbookViewId="0">
      <selection activeCell="B4" sqref="B4:C8"/>
    </sheetView>
  </sheetViews>
  <sheetFormatPr baseColWidth="10" defaultRowHeight="12.75" x14ac:dyDescent="0.2"/>
  <cols>
    <col min="3" max="3" width="40.5703125" customWidth="1"/>
  </cols>
  <sheetData>
    <row r="4" spans="2:3" x14ac:dyDescent="0.2">
      <c r="B4" s="415" t="s">
        <v>2011</v>
      </c>
      <c r="C4" s="415" t="s">
        <v>2012</v>
      </c>
    </row>
    <row r="5" spans="2:3" x14ac:dyDescent="0.2">
      <c r="B5" s="416" t="s">
        <v>2015</v>
      </c>
      <c r="C5" s="417" t="s">
        <v>2067</v>
      </c>
    </row>
    <row r="6" spans="2:3" x14ac:dyDescent="0.2">
      <c r="B6" s="416" t="s">
        <v>2065</v>
      </c>
      <c r="C6" s="418" t="s">
        <v>2014</v>
      </c>
    </row>
    <row r="7" spans="2:3" x14ac:dyDescent="0.2">
      <c r="B7" s="416" t="s">
        <v>2016</v>
      </c>
      <c r="C7" s="418" t="s">
        <v>2066</v>
      </c>
    </row>
    <row r="8" spans="2:3" x14ac:dyDescent="0.2">
      <c r="B8" s="416" t="s">
        <v>2013</v>
      </c>
      <c r="C8" s="418" t="s">
        <v>2068</v>
      </c>
    </row>
    <row r="9" spans="2:3" x14ac:dyDescent="0.2">
      <c r="B9" s="416"/>
      <c r="C9" s="418"/>
    </row>
    <row r="10" spans="2:3" x14ac:dyDescent="0.2">
      <c r="B10" s="51"/>
      <c r="C10" s="418"/>
    </row>
    <row r="11" spans="2:3" x14ac:dyDescent="0.2">
      <c r="B11" s="416"/>
      <c r="C11" s="418"/>
    </row>
    <row r="12" spans="2:3" x14ac:dyDescent="0.2">
      <c r="B12" s="416"/>
      <c r="C12" s="418"/>
    </row>
    <row r="13" spans="2:3" x14ac:dyDescent="0.2">
      <c r="B13" s="416"/>
      <c r="C13" s="418"/>
    </row>
  </sheetData>
  <pageMargins left="0.7" right="0.7" top="0.75" bottom="0.75" header="0.3" footer="0.3"/>
  <pageSetup paperSize="9" orientation="portrait"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24</vt:i4>
      </vt:variant>
      <vt:variant>
        <vt:lpstr>Rangos con nombre</vt:lpstr>
      </vt:variant>
      <vt:variant>
        <vt:i4>30</vt:i4>
      </vt:variant>
    </vt:vector>
  </HeadingPairs>
  <TitlesOfParts>
    <vt:vector size="54" baseType="lpstr">
      <vt:lpstr>a1</vt:lpstr>
      <vt:lpstr>a2</vt:lpstr>
      <vt:lpstr>a3</vt:lpstr>
      <vt:lpstr>a4</vt:lpstr>
      <vt:lpstr>b1</vt:lpstr>
      <vt:lpstr>b2</vt:lpstr>
      <vt:lpstr>c</vt:lpstr>
      <vt:lpstr>d</vt:lpstr>
      <vt:lpstr>e</vt:lpstr>
      <vt:lpstr>f</vt:lpstr>
      <vt:lpstr>f2</vt:lpstr>
      <vt:lpstr>g</vt:lpstr>
      <vt:lpstr>h</vt:lpstr>
      <vt:lpstr>i</vt:lpstr>
      <vt:lpstr>j</vt:lpstr>
      <vt:lpstr>k</vt:lpstr>
      <vt:lpstr>l</vt:lpstr>
      <vt:lpstr>m</vt:lpstr>
      <vt:lpstr>n</vt:lpstr>
      <vt:lpstr>o</vt:lpstr>
      <vt:lpstr>s</vt:lpstr>
      <vt:lpstr>CALIFICACION</vt:lpstr>
      <vt:lpstr>EVALUACION</vt:lpstr>
      <vt:lpstr>Hoja1</vt:lpstr>
      <vt:lpstr>'a1'!Área_de_impresión</vt:lpstr>
      <vt:lpstr>'a2'!Área_de_impresión</vt:lpstr>
      <vt:lpstr>'a3'!Área_de_impresión</vt:lpstr>
      <vt:lpstr>'a4'!Área_de_impresión</vt:lpstr>
      <vt:lpstr>'b1'!Área_de_impresión</vt:lpstr>
      <vt:lpstr>'b2'!Área_de_impresión</vt:lpstr>
      <vt:lpstr>'c'!Área_de_impresión</vt:lpstr>
      <vt:lpstr>d!Área_de_impresión</vt:lpstr>
      <vt:lpstr>e!Área_de_impresión</vt:lpstr>
      <vt:lpstr>EVALUACION!Área_de_impresión</vt:lpstr>
      <vt:lpstr>'f'!Área_de_impresión</vt:lpstr>
      <vt:lpstr>'f2'!Área_de_impresión</vt:lpstr>
      <vt:lpstr>g!Área_de_impresión</vt:lpstr>
      <vt:lpstr>h!Área_de_impresión</vt:lpstr>
      <vt:lpstr>i!Área_de_impresión</vt:lpstr>
      <vt:lpstr>j!Área_de_impresión</vt:lpstr>
      <vt:lpstr>k!Área_de_impresión</vt:lpstr>
      <vt:lpstr>l!Área_de_impresión</vt:lpstr>
      <vt:lpstr>m!Área_de_impresión</vt:lpstr>
      <vt:lpstr>n!Área_de_impresión</vt:lpstr>
      <vt:lpstr>o!Área_de_impresión</vt:lpstr>
      <vt:lpstr>s!Área_de_impresión</vt:lpstr>
      <vt:lpstr>'a4'!Títulos_a_imprimir</vt:lpstr>
      <vt:lpstr>'b1'!Títulos_a_imprimir</vt:lpstr>
      <vt:lpstr>'b2'!Títulos_a_imprimir</vt:lpstr>
      <vt:lpstr>'c'!Títulos_a_imprimir</vt:lpstr>
      <vt:lpstr>d!Títulos_a_imprimir</vt:lpstr>
      <vt:lpstr>'f'!Títulos_a_imprimir</vt:lpstr>
      <vt:lpstr>k!Títulos_a_imprimir</vt:lpstr>
      <vt:lpstr>s!Títulos_a_imprimir</vt:lpstr>
    </vt:vector>
  </TitlesOfParts>
  <Company>SNTG</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Diego Salazar</dc:creator>
  <cp:lastModifiedBy>GADMPM</cp:lastModifiedBy>
  <cp:lastPrinted>2017-11-10T16:24:51Z</cp:lastPrinted>
  <dcterms:created xsi:type="dcterms:W3CDTF">2011-01-17T22:05:47Z</dcterms:created>
  <dcterms:modified xsi:type="dcterms:W3CDTF">2017-11-10T19:00:17Z</dcterms:modified>
</cp:coreProperties>
</file>